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1085" tabRatio="748" activeTab="0"/>
  </bookViews>
  <sheets>
    <sheet name="scheda parte 1 " sheetId="1" r:id="rId1"/>
    <sheet name="scheda parte 2" sheetId="2" r:id="rId2"/>
    <sheet name="scheda parte 3" sheetId="3" r:id="rId3"/>
    <sheet name="scheda parte 4 e 5" sheetId="4" r:id="rId4"/>
    <sheet name="scheda parte 6 " sheetId="5" r:id="rId5"/>
    <sheet name="totale schede offerta" sheetId="6" r:id="rId6"/>
    <sheet name="tab prezzi A" sheetId="7" r:id="rId7"/>
    <sheet name="tab prezzi B" sheetId="8" r:id="rId8"/>
    <sheet name="tab prezzi C" sheetId="9" r:id="rId9"/>
  </sheets>
  <definedNames>
    <definedName name="_xlnm._FilterDatabase" localSheetId="2" hidden="1">'scheda parte 3'!$A$7:$I$27</definedName>
  </definedNames>
  <calcPr fullCalcOnLoad="1"/>
</workbook>
</file>

<file path=xl/sharedStrings.xml><?xml version="1.0" encoding="utf-8"?>
<sst xmlns="http://schemas.openxmlformats.org/spreadsheetml/2006/main" count="426" uniqueCount="231">
  <si>
    <t xml:space="preserve">SCHEDA OFFERTA ECONOMICA  - PARTE 1- </t>
  </si>
  <si>
    <t>SERVIZI ALLA PERSONA</t>
  </si>
  <si>
    <t>DESCRIZIONE</t>
  </si>
  <si>
    <t>Centro  per Anziano</t>
  </si>
  <si>
    <t>Gregoretti</t>
  </si>
  <si>
    <t>Casa Capon</t>
  </si>
  <si>
    <t>C.A.D.</t>
  </si>
  <si>
    <t>MISURA</t>
  </si>
  <si>
    <t>Prezzo unitario</t>
  </si>
  <si>
    <t>Prezzo annuo</t>
  </si>
  <si>
    <t>taglio capelli donna unità/anno</t>
  </si>
  <si>
    <t>taglio capelli uomo - unità/anno</t>
  </si>
  <si>
    <t>tintura -unità/anno</t>
  </si>
  <si>
    <t>messa in piega - unità/anno</t>
  </si>
  <si>
    <t>permanente - unità/anno</t>
  </si>
  <si>
    <t>manicure - unità/anno</t>
  </si>
  <si>
    <t>cura del piede - unità/anno</t>
  </si>
  <si>
    <t>taglio barba e baffi - unità/anno</t>
  </si>
  <si>
    <t>SCHEDA OFFERTA ECONOMICA  - PARTE 2-</t>
  </si>
  <si>
    <t>SERVIZIO DI RISTORAZIONE</t>
  </si>
  <si>
    <t>Totale</t>
  </si>
  <si>
    <t>PASTI "IN CASA"</t>
  </si>
  <si>
    <t>giornata alimentare/dì</t>
  </si>
  <si>
    <t>Un./dì</t>
  </si>
  <si>
    <t>pranzo</t>
  </si>
  <si>
    <t>cena</t>
  </si>
  <si>
    <t>pranzi veicolati (altre strutture)</t>
  </si>
  <si>
    <t>cene veicolate (altre strutture)</t>
  </si>
  <si>
    <t>Un./anno</t>
  </si>
  <si>
    <r>
      <t>% di abbattimento per opzione</t>
    </r>
    <r>
      <rPr>
        <sz val="11"/>
        <rFont val="Arial"/>
        <family val="2"/>
      </rPr>
      <t xml:space="preserve"> </t>
    </r>
  </si>
  <si>
    <t>%</t>
  </si>
  <si>
    <t>Pari  a:</t>
  </si>
  <si>
    <t xml:space="preserve">SCHEDA OFFERTA ECONOMICA  - PARTE 3-  </t>
  </si>
  <si>
    <t>SERVIZIO DI PULIZIA</t>
  </si>
  <si>
    <t xml:space="preserve">PULIZIE </t>
  </si>
  <si>
    <t>mq.</t>
  </si>
  <si>
    <t>pulizie servizi imprevisti</t>
  </si>
  <si>
    <t>ore anno</t>
  </si>
  <si>
    <t xml:space="preserve">TOTALE SERVIZIO DI PULIZIA ANNUO: </t>
  </si>
  <si>
    <t xml:space="preserve">SCHEDA OFFERTA ECONOMICA  - PARTE 4-  </t>
  </si>
  <si>
    <t>SERVIZIO DI LAVANOLO</t>
  </si>
  <si>
    <t xml:space="preserve">LAVANOLO </t>
  </si>
  <si>
    <t>asciugamani spugna</t>
  </si>
  <si>
    <t xml:space="preserve"> Pz/anno </t>
  </si>
  <si>
    <t>coperte 1 p.</t>
  </si>
  <si>
    <t>copriletti</t>
  </si>
  <si>
    <t>coprimaterasso 1 p.</t>
  </si>
  <si>
    <t>federe</t>
  </si>
  <si>
    <t>grembiuli ospiti</t>
  </si>
  <si>
    <t>lenzuola 1 p.</t>
  </si>
  <si>
    <t>tovaglie</t>
  </si>
  <si>
    <t>tovaglioli</t>
  </si>
  <si>
    <t>traverse</t>
  </si>
  <si>
    <t>velli antidecubito</t>
  </si>
  <si>
    <t>biancheria ospiti</t>
  </si>
  <si>
    <t>vestiario colorato ospiti</t>
  </si>
  <si>
    <t>SCHEDA OFFERTA  ECONOMICA COMPLESSIVA</t>
  </si>
  <si>
    <t>TOTALE PARTE 1 – SERVIZI ALLA PERSONA</t>
  </si>
  <si>
    <t>TOTALE PARTE 2 – SERVIZIO RISTORAZIONE</t>
  </si>
  <si>
    <t>TOTALE PARTE 3 – SERVIZIO PULIZIA</t>
  </si>
  <si>
    <t>TOTALE PARTE 4 – SERVIZIO LAVANOLO</t>
  </si>
  <si>
    <t>TOTALE  OFFERTA ECONOMICA</t>
  </si>
  <si>
    <t>TOTALE ONERI SICUREZZA</t>
  </si>
  <si>
    <t xml:space="preserve">In lettere: </t>
  </si>
  <si>
    <t xml:space="preserve">Kg/anno </t>
  </si>
  <si>
    <t xml:space="preserve">kg/anno </t>
  </si>
  <si>
    <t>lavanderia personalizzata C.A.D.</t>
  </si>
  <si>
    <t>camici medici</t>
  </si>
  <si>
    <t>divisa giacca ins.bianca/azz./verde</t>
  </si>
  <si>
    <t>divisa pantalone unisex</t>
  </si>
  <si>
    <t>piumini 1 piazza</t>
  </si>
  <si>
    <t>SERVIZIO DI LAVANDERIA E GUARDAROBA A CORPO</t>
  </si>
  <si>
    <t>SERVIZIO LAVANDERIA A CORPO</t>
  </si>
  <si>
    <t>Prezzo annuo a corpo</t>
  </si>
  <si>
    <t>PREZZI A CORPO MENSILE</t>
  </si>
  <si>
    <t>minimo h.108 sett. - con lavaggio biancheria ospiti</t>
  </si>
  <si>
    <t>minimo h.18 sett. - con lavaggio biancheria ospiti</t>
  </si>
  <si>
    <t>TOTALE PARTE 6 – SERVIZI AUSILIARI</t>
  </si>
  <si>
    <t>TOTALE PARTE 5 – SERVIZI LAVANDERIA E GUARDAROBA</t>
  </si>
  <si>
    <t>PASTI SOC. C.A.D.</t>
  </si>
  <si>
    <t>semi giornata alimentare/dì</t>
  </si>
  <si>
    <t>gg. fruizione</t>
  </si>
  <si>
    <t>uffici</t>
  </si>
  <si>
    <t>palestra</t>
  </si>
  <si>
    <t>servizi comuni</t>
  </si>
  <si>
    <t>depositi in uso</t>
  </si>
  <si>
    <t>depositi non in uso</t>
  </si>
  <si>
    <t>aree esterne</t>
  </si>
  <si>
    <t>TOTALE RISTORAZIONE ANNUO: (A)</t>
  </si>
  <si>
    <t>(B)</t>
  </si>
  <si>
    <t>TOTALE RISTORAZIONE  NETTO : A -B =</t>
  </si>
  <si>
    <t>Denominazione struttura</t>
  </si>
  <si>
    <t>Tipo utenza</t>
  </si>
  <si>
    <t xml:space="preserve">Reparto </t>
  </si>
  <si>
    <t>Modulo</t>
  </si>
  <si>
    <t>Ubicazione PIANO</t>
  </si>
  <si>
    <t>Posti letto</t>
  </si>
  <si>
    <t>tipo intensità</t>
  </si>
  <si>
    <t>Centro per I'Anziano</t>
  </si>
  <si>
    <t xml:space="preserve">non autosufficienti </t>
  </si>
  <si>
    <t>Casa Bartoli</t>
  </si>
  <si>
    <t>Glicini</t>
  </si>
  <si>
    <t>Terra</t>
  </si>
  <si>
    <t>Alta int</t>
  </si>
  <si>
    <t>M</t>
  </si>
  <si>
    <t>B</t>
  </si>
  <si>
    <t>Gelsomino</t>
  </si>
  <si>
    <t xml:space="preserve">Primo </t>
  </si>
  <si>
    <t>Tot . Modulo</t>
  </si>
  <si>
    <t>alle Rose</t>
  </si>
  <si>
    <t>secondo</t>
  </si>
  <si>
    <t>media intensità</t>
  </si>
  <si>
    <t>terzo</t>
  </si>
  <si>
    <t>Biancospino</t>
  </si>
  <si>
    <t>Quarto</t>
  </si>
  <si>
    <t>bassa intensità</t>
  </si>
  <si>
    <t xml:space="preserve">autosufficienti </t>
  </si>
  <si>
    <t>Casa Serena</t>
  </si>
  <si>
    <t>Pineta</t>
  </si>
  <si>
    <t>autosufficienti</t>
  </si>
  <si>
    <t>Secondo</t>
  </si>
  <si>
    <t>Terzo</t>
  </si>
  <si>
    <t>Mimosa</t>
  </si>
  <si>
    <t>Residenza E. Gregoretti</t>
  </si>
  <si>
    <t>Casa "Mario Capon"</t>
  </si>
  <si>
    <t>h/gg. minime assistenza</t>
  </si>
  <si>
    <t>h/gg. minime infermieri</t>
  </si>
  <si>
    <r>
      <t>h/sett.</t>
    </r>
    <r>
      <rPr>
        <b/>
        <sz val="10"/>
        <rFont val="Gill Sans MT"/>
        <family val="2"/>
      </rPr>
      <t xml:space="preserve"> minime fisioterapisti</t>
    </r>
  </si>
  <si>
    <r>
      <t>h/sett.</t>
    </r>
    <r>
      <rPr>
        <b/>
        <sz val="10"/>
        <rFont val="Gill Sans MT"/>
        <family val="2"/>
      </rPr>
      <t xml:space="preserve"> minime animazione</t>
    </r>
  </si>
  <si>
    <t>con socializzazione pasti villa carsia</t>
  </si>
  <si>
    <t>PREZZO A CORPO MENSILE PER MODULO</t>
  </si>
  <si>
    <t>PREZZO A CORPO ANNUO PER MODULO</t>
  </si>
  <si>
    <t>GREGORETTI</t>
  </si>
  <si>
    <t>CAPON</t>
  </si>
  <si>
    <t>Unità MESE</t>
  </si>
  <si>
    <t>CENTRO PER ANZIANO</t>
  </si>
  <si>
    <t>Unità ANNO</t>
  </si>
  <si>
    <t>PREZZO UNITARIO</t>
  </si>
  <si>
    <t>COSTO MENSILE</t>
  </si>
  <si>
    <t>COSTO ANNUALE</t>
  </si>
  <si>
    <t>TOTALE SERVIZI CURA DELLA  PERSONA ANNUO</t>
  </si>
  <si>
    <t>TOTALE SERVIZI SOCIO SANITARI ASSISTENZIALI  ANNUO</t>
  </si>
  <si>
    <r>
      <t xml:space="preserve">Rinfreschi MEDI </t>
    </r>
    <r>
      <rPr>
        <sz val="8"/>
        <rFont val="Arial"/>
        <family val="2"/>
      </rPr>
      <t>(presenza persone)</t>
    </r>
  </si>
  <si>
    <r>
      <t xml:space="preserve">Rinfreschi RICCHI </t>
    </r>
    <r>
      <rPr>
        <sz val="8"/>
        <rFont val="Arial"/>
        <family val="2"/>
      </rPr>
      <t>(presenza persone)</t>
    </r>
  </si>
  <si>
    <r>
      <t xml:space="preserve">Rinfreschi LIGHT </t>
    </r>
    <r>
      <rPr>
        <sz val="8"/>
        <rFont val="Arial"/>
        <family val="2"/>
      </rPr>
      <t>(presenza persone)</t>
    </r>
  </si>
  <si>
    <t>TOTALE SERVIZIO DI PORTIERATO ANNUO</t>
  </si>
  <si>
    <t>SERVIZIO DI PORTIERATO</t>
  </si>
  <si>
    <t>ORE GIORNO /PERSONA SU SETTE GIORNI</t>
  </si>
  <si>
    <t>ORE GIORNO /PERSONA SU SETTE GIORNI CON NOTTI</t>
  </si>
  <si>
    <t>H/ANNO</t>
  </si>
  <si>
    <t>SERVIZIO VARI MANUTENTORI /GIARDINIERI7TRASPORTI ECC.</t>
  </si>
  <si>
    <t>ORE GIORNO /PERSONA SU SEI GIORNI FERIALI</t>
  </si>
  <si>
    <t>TOTALE SERVIZIO INTEGRATI  ANNUO</t>
  </si>
  <si>
    <t>ambulatori</t>
  </si>
  <si>
    <t xml:space="preserve">aree comuni </t>
  </si>
  <si>
    <t>aree verdi</t>
  </si>
  <si>
    <t>autorimessa</t>
  </si>
  <si>
    <t>centro diurno</t>
  </si>
  <si>
    <t>escluse appalto pulizie</t>
  </si>
  <si>
    <t>residenze</t>
  </si>
  <si>
    <t>servizi personale</t>
  </si>
  <si>
    <t>totali aree</t>
  </si>
  <si>
    <t>Totale capi</t>
  </si>
  <si>
    <t xml:space="preserve">NO LAVANOLO </t>
  </si>
  <si>
    <t xml:space="preserve">SCHEDA OFFERTA ECONOMICA  - PARTE 5 -  </t>
  </si>
  <si>
    <t xml:space="preserve">SCHEDA OFFERTA ECONOMICA  - PARTE 6 -  </t>
  </si>
  <si>
    <t xml:space="preserve">ALTRI SERVIZI </t>
  </si>
  <si>
    <t>area di culto</t>
  </si>
  <si>
    <t>CAD: pulizie settimanali palazzine Via San Biagio 1,3,5 e via Sant'Isidoro 1,3,5 pulizia uffici giorni feriali via San Biagio 5 e saletta Villa Carsia</t>
  </si>
  <si>
    <t>pulizie domestiche utenti CAD</t>
  </si>
  <si>
    <t>TOTALI ORE RICHIESTE</t>
  </si>
  <si>
    <t>CASA CAPON</t>
  </si>
  <si>
    <t>RES. GREGORETTI</t>
  </si>
  <si>
    <t>TOTALE PARTE 1 : TUTTI SERVIZI ALLA PERSONA  ANNUO</t>
  </si>
  <si>
    <t>TOTALE PARTE 1 : SERVIZI ALLA PERSONA PER 5 ANNI</t>
  </si>
  <si>
    <t>CURA DELLA PERSONA  PARRUCCHIERE MISTO</t>
  </si>
  <si>
    <t>Capo 2.07 Articolo 63</t>
  </si>
  <si>
    <t>RINFRESCHI</t>
  </si>
  <si>
    <t>TOTALE PARTE 2 RISTORAZIONE PER 5 ANNI</t>
  </si>
  <si>
    <t>Prezzo unitario mensile a mq</t>
  </si>
  <si>
    <t>TOTALE PARTE 4: SERVIZIO LAVANOLO PER 5 ANNI</t>
  </si>
  <si>
    <t xml:space="preserve">TOTALE PARTE 5: SERVIZIO DI LAVANDERIA /GUARDAROBA A CORPO: </t>
  </si>
  <si>
    <t>TOTALE PARTE 5 :  SERVIZIO LAVANDERIA GUARDAROBA PER 5 ANNI</t>
  </si>
  <si>
    <t xml:space="preserve">TOTALE PARTE 4: SERVIZIO DI LAVANOLO ANNUO: </t>
  </si>
  <si>
    <t>TOTALE PARTE 6: ALTRI SERVIZI PER 5 ANNI</t>
  </si>
  <si>
    <t>a CORPO/ mese</t>
  </si>
  <si>
    <t>TOTALE PARTE 3 - PULIZIA PER 5 ANNI</t>
  </si>
  <si>
    <t>TABELLA PREZZI “A”</t>
  </si>
  <si>
    <t>PROFILO PROFESSIONALE</t>
  </si>
  <si>
    <t>Costo orario</t>
  </si>
  <si>
    <t>+ festivo</t>
  </si>
  <si>
    <t>+ notturno</t>
  </si>
  <si>
    <t>+ ind. turno</t>
  </si>
  <si>
    <t>ADEST - OTA – OSA – od analoghi</t>
  </si>
  <si>
    <t>Si</t>
  </si>
  <si>
    <t>No</t>
  </si>
  <si>
    <t>Operatore Ssocio Sanitario (OSS)</t>
  </si>
  <si>
    <t>Competenze Minime (CM)</t>
  </si>
  <si>
    <t>Infermiere professionale</t>
  </si>
  <si>
    <t>Coordinatore Infermieristico</t>
  </si>
  <si>
    <t>Fisioterapista</t>
  </si>
  <si>
    <t>Animatore</t>
  </si>
  <si>
    <t>Coordinatore Animatore</t>
  </si>
  <si>
    <t>Adetto di portineria</t>
  </si>
  <si>
    <t>Cuochi professionali</t>
  </si>
  <si>
    <t>Addetto alla cucina</t>
  </si>
  <si>
    <t>Adetto servizi ausiliari refezione</t>
  </si>
  <si>
    <t>Operaio generico</t>
  </si>
  <si>
    <t>Operaio generico - addetto alla guida</t>
  </si>
  <si>
    <t>Addetto Guardaroba – lavanderia</t>
  </si>
  <si>
    <t>Addetto di pulizia</t>
  </si>
  <si>
    <t>prezzo offerto</t>
  </si>
  <si>
    <t>TABELLA PREZZI “B”</t>
  </si>
  <si>
    <t>TIPO PRODOTTI</t>
  </si>
  <si>
    <t>Prezzi parziali</t>
  </si>
  <si>
    <r>
      <t>1.</t>
    </r>
    <r>
      <rPr>
        <b/>
        <sz val="12"/>
        <rFont val="Times New Roman"/>
        <family val="1"/>
      </rPr>
      <t xml:space="preserve">        </t>
    </r>
    <r>
      <rPr>
        <b/>
        <sz val="12"/>
        <rFont val="Gill Sans MT"/>
        <family val="2"/>
      </rPr>
      <t xml:space="preserve">Costo pasto singolo </t>
    </r>
  </si>
  <si>
    <r>
      <t>2.</t>
    </r>
    <r>
      <rPr>
        <b/>
        <sz val="12"/>
        <rFont val="Times New Roman"/>
        <family val="1"/>
      </rPr>
      <t xml:space="preserve">        </t>
    </r>
    <r>
      <rPr>
        <b/>
        <sz val="12"/>
        <rFont val="Gill Sans MT"/>
        <family val="2"/>
      </rPr>
      <t>Costo pasto veicolato –  di cui costo pasto</t>
    </r>
  </si>
  <si>
    <r>
      <t>3.</t>
    </r>
    <r>
      <rPr>
        <b/>
        <sz val="12"/>
        <rFont val="Times New Roman"/>
        <family val="1"/>
      </rPr>
      <t xml:space="preserve">        </t>
    </r>
    <r>
      <rPr>
        <b/>
        <sz val="12"/>
        <rFont val="Gill Sans MT"/>
        <family val="2"/>
      </rPr>
      <t>Costo pasto veicolato – di cui costo veicolazione</t>
    </r>
  </si>
  <si>
    <r>
      <t>4.</t>
    </r>
    <r>
      <rPr>
        <b/>
        <sz val="12"/>
        <rFont val="Times New Roman"/>
        <family val="1"/>
      </rPr>
      <t xml:space="preserve">        </t>
    </r>
    <r>
      <rPr>
        <b/>
        <sz val="12"/>
        <rFont val="Gill Sans MT"/>
        <family val="2"/>
      </rPr>
      <t>Costo pasto monoporzione veicolato – di cui costo pasto</t>
    </r>
  </si>
  <si>
    <r>
      <t>5.</t>
    </r>
    <r>
      <rPr>
        <b/>
        <sz val="12"/>
        <rFont val="Times New Roman"/>
        <family val="1"/>
      </rPr>
      <t xml:space="preserve">        </t>
    </r>
    <r>
      <rPr>
        <b/>
        <sz val="12"/>
        <rFont val="Gill Sans MT"/>
        <family val="2"/>
      </rPr>
      <t>Costo pasto monoporzione veicolato – di cui costo veicolazione</t>
    </r>
  </si>
  <si>
    <r>
      <t>6.</t>
    </r>
    <r>
      <rPr>
        <b/>
        <sz val="12"/>
        <rFont val="Times New Roman"/>
        <family val="1"/>
      </rPr>
      <t xml:space="preserve">        </t>
    </r>
    <r>
      <rPr>
        <b/>
        <sz val="12"/>
        <rFont val="Gill Sans MT"/>
        <family val="2"/>
      </rPr>
      <t>Costo orario pulizia per interventi straordinari</t>
    </r>
  </si>
  <si>
    <t>TABELLA PREZZI “C”</t>
  </si>
  <si>
    <t>Tipo scenario</t>
  </si>
  <si>
    <t>PREZZO CORPO MENSILE</t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</si>
  <si>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Gill Sans MT"/>
        <family val="2"/>
      </rPr>
      <t>Modulo “alta intensità” (N3) da 30/35 ospiti, non autosufficienti, minuti pro capite di assistenza 90’, minuti pro capite infermieristico 24,3’ , minuti pro capite riabilitazione 5’; (Residenza Pineta)</t>
    </r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</si>
  <si>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Gill Sans MT"/>
        <family val="2"/>
      </rPr>
      <t>Modulo “media intensità” (N2) da 30/35 ospiti, non autosufficienti, minuti pro capite di assistenza 70’, minuti pro capite infermieristico 17’, minuti pro capite riabilitazione 5’; (Residenza Pineta)</t>
    </r>
  </si>
  <si>
    <r>
      <t>3.</t>
    </r>
    <r>
      <rPr>
        <sz val="7"/>
        <rFont val="Times New Roman"/>
        <family val="1"/>
      </rPr>
      <t xml:space="preserve">        </t>
    </r>
    <r>
      <rPr>
        <sz val="9"/>
        <rFont val="Gill Sans MT"/>
        <family val="2"/>
      </rPr>
      <t>Modulo “media intensità” (N2) da 20/21 ospiti, non autosufficienti, minuti pro capite di assistenza 70’, minuti pro capite infermieristico 17’ , minuti pro capite riabilitazione 5’; (Residenza Mimosa)</t>
    </r>
  </si>
  <si>
    <r>
      <t>4.</t>
    </r>
    <r>
      <rPr>
        <sz val="7"/>
        <rFont val="Times New Roman"/>
        <family val="1"/>
      </rPr>
      <t xml:space="preserve">        </t>
    </r>
    <r>
      <rPr>
        <sz val="9"/>
        <rFont val="Gill Sans MT"/>
        <family val="2"/>
      </rPr>
      <t>Modulo (N1) da 20/21 ospiti, “dipendenti”, minuti pro capite di assistenza 41’, minuti pro capite infermieristico “NO”, minuti pro capite riabilitazione: a richiesta; (Residenza Mimosa)</t>
    </r>
  </si>
  <si>
    <t>PREZZO IN LETTERE</t>
  </si>
  <si>
    <t>TOTALE COMPLESSIVO OFFERTA</t>
  </si>
  <si>
    <t>minimo h.144 sett. In aggiunta a 2 operatori comunali - con lavaggio biancheria ospiti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</si>
</sst>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€&quot;\ #,##0.00"/>
    <numFmt numFmtId="168" formatCode="&quot;€&quot;\ #,##0.0000"/>
    <numFmt numFmtId="169" formatCode="&quot;€&quot;\ #,##0.0;[Red]\-&quot;€&quot;\ #,##0.0"/>
    <numFmt numFmtId="170" formatCode="_-&quot;€&quot;\ * #,##0.000_-;\-&quot;€&quot;\ * #,##0.000_-;_-&quot;€&quot;\ * &quot;-&quot;??_-;_-@_-"/>
    <numFmt numFmtId="171" formatCode="_-&quot;€&quot;\ * #,##0.0000_-;\-&quot;€&quot;\ * #,##0.0000_-;_-&quot;€&quot;\ * &quot;-&quot;??_-;_-@_-"/>
    <numFmt numFmtId="172" formatCode="_-* #,##0.0000_-;\-* #,##0.0000_-;_-* &quot;-&quot;????_-;_-@_-"/>
    <numFmt numFmtId="173" formatCode="&quot;€&quot;\ #,##0.0000;\-&quot;€&quot;\ #,##0.0000"/>
    <numFmt numFmtId="174" formatCode="&quot;€ &quot;#,##0.00"/>
    <numFmt numFmtId="175" formatCode="#,##0.0000"/>
    <numFmt numFmtId="176" formatCode="#,##0.000"/>
    <numFmt numFmtId="177" formatCode="0.0"/>
    <numFmt numFmtId="178" formatCode="_-&quot;€&quot;\ * #,##0.0000_-;\-&quot;€&quot;\ * #,##0.0000_-;_-&quot;€&quot;\ * &quot;-&quot;????_-;_-@_-"/>
    <numFmt numFmtId="179" formatCode="_-&quot;€&quot;\ * #,##0.000_-;\-&quot;€&quot;\ * #,##0.000_-;_-&quot;€&quot;\ * &quot;-&quot;????_-;_-@_-"/>
    <numFmt numFmtId="180" formatCode="_-&quot;€&quot;\ * #,##0.00_-;\-&quot;€&quot;\ * #,##0.00_-;_-&quot;€&quot;\ * &quot;-&quot;????_-;_-@_-"/>
    <numFmt numFmtId="181" formatCode="&quot;€&quot;\ #,##0.000"/>
    <numFmt numFmtId="182" formatCode="&quot;€&quot;\ #,##0.00000;\-&quot;€&quot;\ #,##0.00000"/>
    <numFmt numFmtId="183" formatCode="&quot;€&quot;\ #,##0.000;\-&quot;€&quot;\ #,##0.000"/>
    <numFmt numFmtId="184" formatCode="_-* #,##0.000_-;\-* #,##0.000_-;_-* &quot;-&quot;????_-;_-@_-"/>
    <numFmt numFmtId="185" formatCode="_-* #,##0.00_-;\-* #,##0.00_-;_-* &quot;-&quot;????_-;_-@_-"/>
  </numFmts>
  <fonts count="42">
    <font>
      <sz val="10"/>
      <name val="Arial"/>
      <family val="0"/>
    </font>
    <font>
      <b/>
      <sz val="14"/>
      <color indexed="9"/>
      <name val="Arial"/>
      <family val="2"/>
    </font>
    <font>
      <sz val="12"/>
      <name val="Gill Sans MT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Gill Sans MT"/>
      <family val="2"/>
    </font>
    <font>
      <sz val="8"/>
      <name val="Arial"/>
      <family val="2"/>
    </font>
    <font>
      <b/>
      <sz val="8"/>
      <name val="Gill Sans MT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Gill Sans MT"/>
      <family val="2"/>
    </font>
    <font>
      <b/>
      <sz val="9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sz val="10"/>
      <name val="Century Gothic"/>
      <family val="2"/>
    </font>
    <font>
      <b/>
      <sz val="10"/>
      <color indexed="10"/>
      <name val="Gill Sans MT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Gill Sans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Gill Sans MT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b/>
      <sz val="12"/>
      <color indexed="9"/>
      <name val="Gill Sans MT"/>
      <family val="2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Times New Roman"/>
      <family val="1"/>
    </font>
    <font>
      <sz val="7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wrapText="1"/>
    </xf>
    <xf numFmtId="0" fontId="1" fillId="2" borderId="4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168" fontId="20" fillId="0" borderId="1" xfId="0" applyNumberFormat="1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3" fontId="21" fillId="0" borderId="6" xfId="0" applyNumberFormat="1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171" fontId="0" fillId="0" borderId="5" xfId="20" applyNumberFormat="1" applyFont="1" applyBorder="1" applyAlignment="1">
      <alignment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textRotation="90" wrapText="1"/>
    </xf>
    <xf numFmtId="0" fontId="7" fillId="0" borderId="5" xfId="0" applyFont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/>
    </xf>
    <xf numFmtId="17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wrapText="1"/>
    </xf>
    <xf numFmtId="4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9" fillId="0" borderId="5" xfId="0" applyNumberFormat="1" applyFont="1" applyBorder="1" applyAlignment="1">
      <alignment horizontal="center" vertical="center" wrapText="1"/>
    </xf>
    <xf numFmtId="44" fontId="0" fillId="0" borderId="5" xfId="20" applyBorder="1" applyAlignment="1">
      <alignment/>
    </xf>
    <xf numFmtId="0" fontId="2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44" fontId="0" fillId="0" borderId="8" xfId="20" applyBorder="1" applyAlignment="1">
      <alignment/>
    </xf>
    <xf numFmtId="0" fontId="6" fillId="0" borderId="8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175" fontId="0" fillId="0" borderId="0" xfId="0" applyNumberFormat="1" applyAlignment="1">
      <alignment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75" fontId="5" fillId="0" borderId="9" xfId="0" applyNumberFormat="1" applyFont="1" applyBorder="1" applyAlignment="1">
      <alignment horizontal="center" vertical="top" wrapText="1"/>
    </xf>
    <xf numFmtId="0" fontId="36" fillId="2" borderId="10" xfId="0" applyFont="1" applyFill="1" applyBorder="1" applyAlignment="1">
      <alignment horizontal="center" vertical="center" textRotation="90" wrapText="1"/>
    </xf>
    <xf numFmtId="0" fontId="36" fillId="2" borderId="10" xfId="0" applyFont="1" applyFill="1" applyBorder="1" applyAlignment="1">
      <alignment horizontal="center" vertical="center" wrapText="1"/>
    </xf>
    <xf numFmtId="44" fontId="29" fillId="0" borderId="11" xfId="0" applyNumberFormat="1" applyFont="1" applyBorder="1" applyAlignment="1">
      <alignment wrapText="1"/>
    </xf>
    <xf numFmtId="44" fontId="29" fillId="0" borderId="12" xfId="0" applyNumberFormat="1" applyFont="1" applyBorder="1" applyAlignment="1">
      <alignment wrapText="1"/>
    </xf>
    <xf numFmtId="178" fontId="0" fillId="0" borderId="1" xfId="0" applyNumberFormat="1" applyFont="1" applyBorder="1" applyAlignment="1">
      <alignment horizontal="right" wrapText="1"/>
    </xf>
    <xf numFmtId="178" fontId="5" fillId="0" borderId="12" xfId="0" applyNumberFormat="1" applyFont="1" applyBorder="1" applyAlignment="1">
      <alignment wrapText="1"/>
    </xf>
    <xf numFmtId="178" fontId="0" fillId="0" borderId="13" xfId="0" applyNumberFormat="1" applyFont="1" applyBorder="1" applyAlignment="1">
      <alignment wrapText="1"/>
    </xf>
    <xf numFmtId="44" fontId="5" fillId="0" borderId="12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0" fillId="4" borderId="2" xfId="0" applyFont="1" applyFill="1" applyBorder="1" applyAlignment="1">
      <alignment vertical="top" wrapText="1"/>
    </xf>
    <xf numFmtId="0" fontId="20" fillId="4" borderId="1" xfId="0" applyFont="1" applyFill="1" applyBorder="1" applyAlignment="1">
      <alignment vertical="top" wrapText="1"/>
    </xf>
    <xf numFmtId="0" fontId="20" fillId="5" borderId="2" xfId="0" applyFont="1" applyFill="1" applyBorder="1" applyAlignment="1">
      <alignment vertical="top" wrapText="1"/>
    </xf>
    <xf numFmtId="0" fontId="20" fillId="5" borderId="1" xfId="0" applyFont="1" applyFill="1" applyBorder="1" applyAlignment="1">
      <alignment vertical="top" wrapText="1"/>
    </xf>
    <xf numFmtId="3" fontId="20" fillId="4" borderId="5" xfId="0" applyNumberFormat="1" applyFont="1" applyFill="1" applyBorder="1" applyAlignment="1">
      <alignment horizontal="center" vertical="top" wrapText="1"/>
    </xf>
    <xf numFmtId="3" fontId="20" fillId="5" borderId="5" xfId="0" applyNumberFormat="1" applyFont="1" applyFill="1" applyBorder="1" applyAlignment="1">
      <alignment horizontal="center" vertical="top" wrapText="1"/>
    </xf>
    <xf numFmtId="178" fontId="20" fillId="4" borderId="1" xfId="0" applyNumberFormat="1" applyFont="1" applyFill="1" applyBorder="1" applyAlignment="1">
      <alignment wrapText="1"/>
    </xf>
    <xf numFmtId="178" fontId="20" fillId="5" borderId="1" xfId="0" applyNumberFormat="1" applyFont="1" applyFill="1" applyBorder="1" applyAlignment="1">
      <alignment wrapText="1"/>
    </xf>
    <xf numFmtId="178" fontId="7" fillId="0" borderId="16" xfId="0" applyNumberFormat="1" applyFont="1" applyBorder="1" applyAlignment="1">
      <alignment wrapText="1"/>
    </xf>
    <xf numFmtId="0" fontId="0" fillId="0" borderId="0" xfId="0" applyBorder="1" applyAlignment="1">
      <alignment horizontal="right" wrapText="1"/>
    </xf>
    <xf numFmtId="178" fontId="7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44" fontId="20" fillId="0" borderId="1" xfId="0" applyNumberFormat="1" applyFont="1" applyBorder="1" applyAlignment="1">
      <alignment vertical="center" wrapText="1"/>
    </xf>
    <xf numFmtId="178" fontId="7" fillId="0" borderId="13" xfId="0" applyNumberFormat="1" applyFont="1" applyBorder="1" applyAlignment="1">
      <alignment wrapText="1"/>
    </xf>
    <xf numFmtId="0" fontId="16" fillId="0" borderId="3" xfId="0" applyFont="1" applyBorder="1" applyAlignment="1">
      <alignment horizontal="right" wrapText="1"/>
    </xf>
    <xf numFmtId="178" fontId="0" fillId="0" borderId="8" xfId="0" applyNumberFormat="1" applyFont="1" applyBorder="1" applyAlignment="1">
      <alignment horizontal="center" vertical="center" wrapText="1"/>
    </xf>
    <xf numFmtId="178" fontId="0" fillId="0" borderId="5" xfId="0" applyNumberFormat="1" applyFont="1" applyBorder="1" applyAlignment="1">
      <alignment horizontal="center" vertical="center" wrapText="1"/>
    </xf>
    <xf numFmtId="0" fontId="0" fillId="5" borderId="5" xfId="0" applyFill="1" applyBorder="1" applyAlignment="1">
      <alignment/>
    </xf>
    <xf numFmtId="0" fontId="0" fillId="4" borderId="5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right" wrapText="1"/>
    </xf>
    <xf numFmtId="0" fontId="0" fillId="4" borderId="5" xfId="0" applyFont="1" applyFill="1" applyBorder="1" applyAlignment="1">
      <alignment horizontal="center" wrapText="1"/>
    </xf>
    <xf numFmtId="175" fontId="0" fillId="4" borderId="5" xfId="0" applyNumberFormat="1" applyFont="1" applyFill="1" applyBorder="1" applyAlignment="1">
      <alignment horizontal="right" wrapText="1"/>
    </xf>
    <xf numFmtId="0" fontId="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5" fontId="0" fillId="5" borderId="5" xfId="0" applyNumberFormat="1" applyFont="1" applyFill="1" applyBorder="1" applyAlignment="1">
      <alignment/>
    </xf>
    <xf numFmtId="175" fontId="0" fillId="5" borderId="5" xfId="0" applyNumberFormat="1" applyFont="1" applyFill="1" applyBorder="1" applyAlignment="1">
      <alignment horizontal="center" wrapText="1"/>
    </xf>
    <xf numFmtId="175" fontId="7" fillId="5" borderId="5" xfId="0" applyNumberFormat="1" applyFont="1" applyFill="1" applyBorder="1" applyAlignment="1">
      <alignment horizontal="right" wrapText="1"/>
    </xf>
    <xf numFmtId="175" fontId="0" fillId="5" borderId="5" xfId="0" applyNumberFormat="1" applyFont="1" applyFill="1" applyBorder="1" applyAlignment="1">
      <alignment/>
    </xf>
    <xf numFmtId="4" fontId="7" fillId="4" borderId="5" xfId="0" applyNumberFormat="1" applyFont="1" applyFill="1" applyBorder="1" applyAlignment="1">
      <alignment horizontal="right" wrapText="1"/>
    </xf>
    <xf numFmtId="0" fontId="0" fillId="6" borderId="2" xfId="0" applyFont="1" applyFill="1" applyBorder="1" applyAlignment="1">
      <alignment wrapText="1"/>
    </xf>
    <xf numFmtId="44" fontId="31" fillId="0" borderId="0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right" wrapText="1"/>
    </xf>
    <xf numFmtId="0" fontId="0" fillId="0" borderId="18" xfId="0" applyBorder="1" applyAlignment="1">
      <alignment/>
    </xf>
    <xf numFmtId="44" fontId="29" fillId="0" borderId="18" xfId="0" applyNumberFormat="1" applyFont="1" applyBorder="1" applyAlignment="1">
      <alignment wrapText="1"/>
    </xf>
    <xf numFmtId="0" fontId="0" fillId="7" borderId="5" xfId="0" applyFont="1" applyFill="1" applyBorder="1" applyAlignment="1">
      <alignment horizontal="center" vertical="center" wrapText="1"/>
    </xf>
    <xf numFmtId="178" fontId="0" fillId="7" borderId="8" xfId="0" applyNumberFormat="1" applyFont="1" applyFill="1" applyBorder="1" applyAlignment="1">
      <alignment horizontal="center" vertical="center" wrapText="1"/>
    </xf>
    <xf numFmtId="44" fontId="36" fillId="0" borderId="1" xfId="0" applyNumberFormat="1" applyFont="1" applyBorder="1" applyAlignment="1">
      <alignment horizontal="center" vertical="center" wrapText="1"/>
    </xf>
    <xf numFmtId="44" fontId="35" fillId="0" borderId="1" xfId="0" applyNumberFormat="1" applyFont="1" applyBorder="1" applyAlignment="1">
      <alignment horizontal="center" vertical="center" wrapText="1"/>
    </xf>
    <xf numFmtId="44" fontId="35" fillId="0" borderId="1" xfId="0" applyNumberFormat="1" applyFont="1" applyBorder="1" applyAlignment="1">
      <alignment vertical="center" wrapText="1"/>
    </xf>
    <xf numFmtId="168" fontId="35" fillId="0" borderId="2" xfId="0" applyNumberFormat="1" applyFont="1" applyFill="1" applyBorder="1" applyAlignment="1">
      <alignment vertical="center" wrapText="1"/>
    </xf>
    <xf numFmtId="178" fontId="5" fillId="0" borderId="13" xfId="0" applyNumberFormat="1" applyFont="1" applyBorder="1" applyAlignment="1">
      <alignment wrapText="1"/>
    </xf>
    <xf numFmtId="178" fontId="5" fillId="0" borderId="16" xfId="0" applyNumberFormat="1" applyFont="1" applyBorder="1" applyAlignment="1">
      <alignment wrapText="1"/>
    </xf>
    <xf numFmtId="171" fontId="0" fillId="8" borderId="5" xfId="20" applyNumberFormat="1" applyFont="1" applyFill="1" applyBorder="1" applyAlignment="1">
      <alignment wrapText="1"/>
    </xf>
    <xf numFmtId="44" fontId="0" fillId="8" borderId="5" xfId="20" applyFill="1" applyBorder="1" applyAlignment="1">
      <alignment/>
    </xf>
    <xf numFmtId="178" fontId="0" fillId="8" borderId="8" xfId="0" applyNumberFormat="1" applyFont="1" applyFill="1" applyBorder="1" applyAlignment="1">
      <alignment horizontal="center" vertical="center" wrapText="1"/>
    </xf>
    <xf numFmtId="178" fontId="20" fillId="8" borderId="1" xfId="0" applyNumberFormat="1" applyFont="1" applyFill="1" applyBorder="1" applyAlignment="1">
      <alignment wrapText="1"/>
    </xf>
    <xf numFmtId="44" fontId="20" fillId="8" borderId="2" xfId="0" applyNumberFormat="1" applyFont="1" applyFill="1" applyBorder="1" applyAlignment="1">
      <alignment vertical="center" wrapText="1"/>
    </xf>
    <xf numFmtId="44" fontId="0" fillId="8" borderId="8" xfId="20" applyFill="1" applyBorder="1" applyAlignment="1">
      <alignment/>
    </xf>
    <xf numFmtId="0" fontId="18" fillId="0" borderId="2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0" fillId="8" borderId="5" xfId="0" applyFill="1" applyBorder="1" applyAlignment="1">
      <alignment/>
    </xf>
    <xf numFmtId="167" fontId="0" fillId="8" borderId="5" xfId="0" applyNumberFormat="1" applyFill="1" applyBorder="1" applyAlignment="1">
      <alignment/>
    </xf>
    <xf numFmtId="0" fontId="21" fillId="9" borderId="2" xfId="0" applyFont="1" applyFill="1" applyBorder="1" applyAlignment="1">
      <alignment horizontal="justify" vertical="top" wrapText="1"/>
    </xf>
    <xf numFmtId="0" fontId="21" fillId="9" borderId="1" xfId="0" applyFont="1" applyFill="1" applyBorder="1" applyAlignment="1">
      <alignment horizontal="justify" vertical="top" wrapText="1"/>
    </xf>
    <xf numFmtId="0" fontId="21" fillId="9" borderId="19" xfId="0" applyFont="1" applyFill="1" applyBorder="1" applyAlignment="1">
      <alignment horizontal="justify" vertical="top" wrapText="1"/>
    </xf>
    <xf numFmtId="0" fontId="30" fillId="9" borderId="2" xfId="0" applyFont="1" applyFill="1" applyBorder="1" applyAlignment="1">
      <alignment horizontal="center" vertical="top" wrapText="1"/>
    </xf>
    <xf numFmtId="0" fontId="30" fillId="0" borderId="2" xfId="0" applyFont="1" applyBorder="1" applyAlignment="1">
      <alignment horizontal="justify" vertical="top" wrapText="1"/>
    </xf>
    <xf numFmtId="167" fontId="19" fillId="8" borderId="1" xfId="0" applyNumberFormat="1" applyFont="1" applyFill="1" applyBorder="1" applyAlignment="1">
      <alignment horizontal="center" vertical="center" wrapText="1"/>
    </xf>
    <xf numFmtId="0" fontId="30" fillId="9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" fillId="2" borderId="1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18" fillId="0" borderId="5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5" fillId="0" borderId="22" xfId="0" applyFont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0" fillId="0" borderId="23" xfId="0" applyBorder="1" applyAlignment="1">
      <alignment/>
    </xf>
    <xf numFmtId="0" fontId="20" fillId="0" borderId="7" xfId="0" applyFont="1" applyBorder="1" applyAlignment="1">
      <alignment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4" fillId="2" borderId="27" xfId="0" applyFont="1" applyFill="1" applyBorder="1" applyAlignment="1">
      <alignment horizontal="center" vertical="center" wrapText="1"/>
    </xf>
    <xf numFmtId="0" fontId="35" fillId="2" borderId="27" xfId="0" applyFont="1" applyFill="1" applyBorder="1" applyAlignment="1">
      <alignment horizontal="center" vertical="center" wrapText="1"/>
    </xf>
    <xf numFmtId="0" fontId="35" fillId="2" borderId="27" xfId="0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horizontal="center" vertical="center"/>
    </xf>
    <xf numFmtId="44" fontId="31" fillId="8" borderId="8" xfId="0" applyNumberFormat="1" applyFont="1" applyFill="1" applyBorder="1" applyAlignment="1">
      <alignment horizontal="center" vertical="center"/>
    </xf>
    <xf numFmtId="44" fontId="31" fillId="8" borderId="29" xfId="0" applyNumberFormat="1" applyFont="1" applyFill="1" applyBorder="1" applyAlignment="1">
      <alignment horizontal="center" vertical="center"/>
    </xf>
    <xf numFmtId="44" fontId="31" fillId="8" borderId="2" xfId="0" applyNumberFormat="1" applyFont="1" applyFill="1" applyBorder="1" applyAlignment="1">
      <alignment horizontal="center" vertical="center"/>
    </xf>
    <xf numFmtId="44" fontId="31" fillId="4" borderId="8" xfId="0" applyNumberFormat="1" applyFont="1" applyFill="1" applyBorder="1" applyAlignment="1">
      <alignment horizontal="center" vertical="center"/>
    </xf>
    <xf numFmtId="44" fontId="31" fillId="4" borderId="29" xfId="0" applyNumberFormat="1" applyFont="1" applyFill="1" applyBorder="1" applyAlignment="1">
      <alignment horizontal="center" vertical="center"/>
    </xf>
    <xf numFmtId="44" fontId="31" fillId="4" borderId="2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2" fontId="7" fillId="4" borderId="8" xfId="0" applyNumberFormat="1" applyFont="1" applyFill="1" applyBorder="1" applyAlignment="1">
      <alignment horizontal="center" vertical="center"/>
    </xf>
    <xf numFmtId="2" fontId="7" fillId="4" borderId="29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2" fontId="24" fillId="4" borderId="8" xfId="0" applyNumberFormat="1" applyFont="1" applyFill="1" applyBorder="1" applyAlignment="1">
      <alignment horizontal="center" vertical="center"/>
    </xf>
    <xf numFmtId="2" fontId="24" fillId="4" borderId="29" xfId="0" applyNumberFormat="1" applyFont="1" applyFill="1" applyBorder="1" applyAlignment="1">
      <alignment horizontal="center" vertical="center"/>
    </xf>
    <xf numFmtId="2" fontId="24" fillId="4" borderId="2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2" fontId="24" fillId="5" borderId="8" xfId="0" applyNumberFormat="1" applyFont="1" applyFill="1" applyBorder="1" applyAlignment="1">
      <alignment horizontal="center" vertical="center"/>
    </xf>
    <xf numFmtId="2" fontId="25" fillId="5" borderId="29" xfId="0" applyNumberFormat="1" applyFont="1" applyFill="1" applyBorder="1" applyAlignment="1">
      <alignment horizontal="center" vertical="center"/>
    </xf>
    <xf numFmtId="2" fontId="25" fillId="5" borderId="2" xfId="0" applyNumberFormat="1" applyFont="1" applyFill="1" applyBorder="1" applyAlignment="1">
      <alignment horizontal="center" vertical="center"/>
    </xf>
    <xf numFmtId="2" fontId="7" fillId="5" borderId="8" xfId="0" applyNumberFormat="1" applyFont="1" applyFill="1" applyBorder="1" applyAlignment="1">
      <alignment horizontal="center" vertical="center"/>
    </xf>
    <xf numFmtId="2" fontId="0" fillId="5" borderId="29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44" fontId="32" fillId="8" borderId="29" xfId="0" applyNumberFormat="1" applyFont="1" applyFill="1" applyBorder="1" applyAlignment="1">
      <alignment horizontal="center" vertical="center"/>
    </xf>
    <xf numFmtId="44" fontId="32" fillId="8" borderId="2" xfId="0" applyNumberFormat="1" applyFont="1" applyFill="1" applyBorder="1" applyAlignment="1">
      <alignment horizontal="center" vertical="center"/>
    </xf>
    <xf numFmtId="44" fontId="31" fillId="5" borderId="8" xfId="0" applyNumberFormat="1" applyFont="1" applyFill="1" applyBorder="1" applyAlignment="1">
      <alignment horizontal="center" vertical="center"/>
    </xf>
    <xf numFmtId="44" fontId="32" fillId="5" borderId="29" xfId="0" applyNumberFormat="1" applyFont="1" applyFill="1" applyBorder="1" applyAlignment="1">
      <alignment horizontal="center" vertical="center"/>
    </xf>
    <xf numFmtId="44" fontId="32" fillId="5" borderId="2" xfId="0" applyNumberFormat="1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textRotation="90" wrapText="1"/>
    </xf>
    <xf numFmtId="0" fontId="8" fillId="5" borderId="29" xfId="0" applyFont="1" applyFill="1" applyBorder="1" applyAlignment="1">
      <alignment horizontal="center" vertical="center" textRotation="90" wrapText="1"/>
    </xf>
    <xf numFmtId="0" fontId="8" fillId="5" borderId="2" xfId="0" applyFont="1" applyFill="1" applyBorder="1" applyAlignment="1">
      <alignment horizontal="center" vertical="center" textRotation="90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4" fontId="16" fillId="8" borderId="8" xfId="0" applyNumberFormat="1" applyFont="1" applyFill="1" applyBorder="1" applyAlignment="1">
      <alignment horizontal="center" vertical="center"/>
    </xf>
    <xf numFmtId="44" fontId="17" fillId="8" borderId="29" xfId="0" applyNumberFormat="1" applyFont="1" applyFill="1" applyBorder="1" applyAlignment="1">
      <alignment horizontal="center" vertical="center"/>
    </xf>
    <xf numFmtId="44" fontId="17" fillId="8" borderId="2" xfId="0" applyNumberFormat="1" applyFont="1" applyFill="1" applyBorder="1" applyAlignment="1">
      <alignment horizontal="center" vertical="center"/>
    </xf>
    <xf numFmtId="44" fontId="16" fillId="3" borderId="8" xfId="0" applyNumberFormat="1" applyFont="1" applyFill="1" applyBorder="1" applyAlignment="1">
      <alignment horizontal="center" vertical="center"/>
    </xf>
    <xf numFmtId="44" fontId="17" fillId="3" borderId="29" xfId="0" applyNumberFormat="1" applyFont="1" applyFill="1" applyBorder="1" applyAlignment="1">
      <alignment horizontal="center" vertical="center"/>
    </xf>
    <xf numFmtId="44" fontId="17" fillId="3" borderId="2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24" fillId="3" borderId="8" xfId="0" applyNumberFormat="1" applyFont="1" applyFill="1" applyBorder="1" applyAlignment="1">
      <alignment horizontal="center" vertical="center"/>
    </xf>
    <xf numFmtId="2" fontId="25" fillId="3" borderId="29" xfId="0" applyNumberFormat="1" applyFont="1" applyFill="1" applyBorder="1" applyAlignment="1">
      <alignment horizontal="center" vertical="center"/>
    </xf>
    <xf numFmtId="2" fontId="25" fillId="3" borderId="2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right" wrapText="1"/>
    </xf>
    <xf numFmtId="0" fontId="13" fillId="2" borderId="9" xfId="0" applyFont="1" applyFill="1" applyBorder="1" applyAlignment="1">
      <alignment horizontal="right" wrapText="1"/>
    </xf>
    <xf numFmtId="0" fontId="5" fillId="0" borderId="6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4" fillId="0" borderId="14" xfId="0" applyFont="1" applyBorder="1" applyAlignment="1">
      <alignment horizontal="right" wrapText="1"/>
    </xf>
    <xf numFmtId="0" fontId="14" fillId="0" borderId="30" xfId="0" applyFont="1" applyBorder="1" applyAlignment="1">
      <alignment horizontal="right" wrapText="1"/>
    </xf>
    <xf numFmtId="0" fontId="14" fillId="0" borderId="15" xfId="0" applyFont="1" applyBorder="1" applyAlignment="1">
      <alignment horizontal="right" wrapText="1"/>
    </xf>
    <xf numFmtId="2" fontId="12" fillId="0" borderId="3" xfId="0" applyNumberFormat="1" applyFont="1" applyBorder="1" applyAlignment="1" quotePrefix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3" xfId="0" applyFont="1" applyBorder="1" applyAlignment="1">
      <alignment horizontal="right" wrapText="1"/>
    </xf>
    <xf numFmtId="0" fontId="15" fillId="0" borderId="33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2" fontId="12" fillId="8" borderId="3" xfId="0" applyNumberFormat="1" applyFont="1" applyFill="1" applyBorder="1" applyAlignment="1">
      <alignment horizontal="center" wrapText="1"/>
    </xf>
    <xf numFmtId="2" fontId="0" fillId="8" borderId="1" xfId="0" applyNumberFormat="1" applyFill="1" applyBorder="1" applyAlignment="1">
      <alignment horizontal="center" wrapText="1"/>
    </xf>
    <xf numFmtId="0" fontId="7" fillId="0" borderId="6" xfId="0" applyFont="1" applyBorder="1" applyAlignment="1">
      <alignment horizontal="right" wrapText="1"/>
    </xf>
    <xf numFmtId="0" fontId="7" fillId="0" borderId="9" xfId="0" applyFont="1" applyBorder="1" applyAlignment="1">
      <alignment horizontal="right" wrapText="1"/>
    </xf>
    <xf numFmtId="0" fontId="5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8" fontId="5" fillId="0" borderId="12" xfId="0" applyNumberFormat="1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7" fillId="6" borderId="6" xfId="0" applyFont="1" applyFill="1" applyBorder="1" applyAlignment="1">
      <alignment horizontal="right" wrapText="1"/>
    </xf>
    <xf numFmtId="0" fontId="37" fillId="6" borderId="9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5" fillId="0" borderId="7" xfId="0" applyFont="1" applyBorder="1" applyAlignment="1">
      <alignment horizontal="right" wrapText="1"/>
    </xf>
    <xf numFmtId="0" fontId="13" fillId="2" borderId="35" xfId="0" applyFont="1" applyFill="1" applyBorder="1" applyAlignment="1">
      <alignment horizontal="right" wrapText="1"/>
    </xf>
    <xf numFmtId="0" fontId="0" fillId="4" borderId="6" xfId="0" applyFont="1" applyFill="1" applyBorder="1" applyAlignment="1">
      <alignment vertical="center" wrapText="1"/>
    </xf>
    <xf numFmtId="0" fontId="0" fillId="0" borderId="9" xfId="0" applyBorder="1" applyAlignment="1">
      <alignment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3" xfId="0" applyFont="1" applyFill="1" applyBorder="1" applyAlignment="1">
      <alignment vertical="top" wrapText="1"/>
    </xf>
    <xf numFmtId="0" fontId="4" fillId="2" borderId="34" xfId="0" applyFont="1" applyFill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3" fillId="2" borderId="14" xfId="0" applyFont="1" applyFill="1" applyBorder="1" applyAlignment="1">
      <alignment horizontal="right" wrapText="1"/>
    </xf>
    <xf numFmtId="0" fontId="13" fillId="2" borderId="30" xfId="0" applyFont="1" applyFill="1" applyBorder="1" applyAlignment="1">
      <alignment horizontal="right" wrapText="1"/>
    </xf>
    <xf numFmtId="0" fontId="13" fillId="2" borderId="36" xfId="0" applyFont="1" applyFill="1" applyBorder="1" applyAlignment="1">
      <alignment horizontal="right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9" fillId="0" borderId="8" xfId="0" applyFont="1" applyBorder="1" applyAlignment="1">
      <alignment horizontal="center" vertical="center" textRotation="90" wrapText="1"/>
    </xf>
    <xf numFmtId="0" fontId="39" fillId="0" borderId="2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38" fillId="0" borderId="8" xfId="0" applyFont="1" applyBorder="1" applyAlignment="1">
      <alignment horizontal="center" vertical="center" textRotation="90" wrapText="1"/>
    </xf>
    <xf numFmtId="0" fontId="38" fillId="0" borderId="2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3" fontId="21" fillId="5" borderId="6" xfId="0" applyNumberFormat="1" applyFont="1" applyFill="1" applyBorder="1" applyAlignment="1">
      <alignment horizontal="right" vertical="top" wrapText="1"/>
    </xf>
    <xf numFmtId="3" fontId="21" fillId="5" borderId="7" xfId="0" applyNumberFormat="1" applyFont="1" applyFill="1" applyBorder="1" applyAlignment="1">
      <alignment horizontal="right" vertical="top" wrapText="1"/>
    </xf>
    <xf numFmtId="3" fontId="21" fillId="4" borderId="6" xfId="0" applyNumberFormat="1" applyFont="1" applyFill="1" applyBorder="1" applyAlignment="1">
      <alignment horizontal="right" vertical="top" wrapText="1"/>
    </xf>
    <xf numFmtId="3" fontId="21" fillId="4" borderId="7" xfId="0" applyNumberFormat="1" applyFont="1" applyFill="1" applyBorder="1" applyAlignment="1">
      <alignment horizontal="right" vertical="top" wrapText="1"/>
    </xf>
    <xf numFmtId="0" fontId="23" fillId="5" borderId="6" xfId="0" applyFont="1" applyFill="1" applyBorder="1" applyAlignment="1">
      <alignment horizontal="center" vertical="top" wrapText="1"/>
    </xf>
    <xf numFmtId="0" fontId="23" fillId="5" borderId="9" xfId="0" applyFont="1" applyFill="1" applyBorder="1" applyAlignment="1">
      <alignment horizontal="center" vertical="top" wrapText="1"/>
    </xf>
    <xf numFmtId="0" fontId="23" fillId="5" borderId="7" xfId="0" applyFont="1" applyFill="1" applyBorder="1" applyAlignment="1">
      <alignment horizontal="center" vertical="top" wrapText="1"/>
    </xf>
    <xf numFmtId="0" fontId="23" fillId="4" borderId="6" xfId="0" applyFont="1" applyFill="1" applyBorder="1" applyAlignment="1">
      <alignment horizontal="center" vertical="top" wrapText="1"/>
    </xf>
    <xf numFmtId="0" fontId="23" fillId="4" borderId="9" xfId="0" applyFont="1" applyFill="1" applyBorder="1" applyAlignment="1">
      <alignment horizontal="center" vertical="top" wrapText="1"/>
    </xf>
    <xf numFmtId="0" fontId="23" fillId="4" borderId="7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12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30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17" fillId="0" borderId="24" xfId="0" applyNumberFormat="1" applyFont="1" applyBorder="1" applyAlignment="1">
      <alignment horizontal="right" wrapText="1"/>
    </xf>
    <xf numFmtId="44" fontId="0" fillId="0" borderId="25" xfId="0" applyNumberFormat="1" applyBorder="1" applyAlignment="1">
      <alignment horizontal="right"/>
    </xf>
    <xf numFmtId="44" fontId="0" fillId="0" borderId="26" xfId="0" applyNumberFormat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8" borderId="37" xfId="0" applyFont="1" applyFill="1" applyBorder="1" applyAlignment="1">
      <alignment vertical="top" wrapText="1"/>
    </xf>
    <xf numFmtId="0" fontId="7" fillId="8" borderId="0" xfId="0" applyFont="1" applyFill="1" applyBorder="1" applyAlignment="1">
      <alignment vertical="top" wrapText="1"/>
    </xf>
    <xf numFmtId="0" fontId="7" fillId="8" borderId="0" xfId="0" applyFont="1" applyFill="1" applyBorder="1" applyAlignment="1">
      <alignment/>
    </xf>
    <xf numFmtId="0" fontId="7" fillId="8" borderId="38" xfId="0" applyFont="1" applyFill="1" applyBorder="1" applyAlignment="1">
      <alignment/>
    </xf>
    <xf numFmtId="0" fontId="7" fillId="8" borderId="22" xfId="0" applyFont="1" applyFill="1" applyBorder="1" applyAlignment="1">
      <alignment vertical="top" wrapText="1"/>
    </xf>
    <xf numFmtId="0" fontId="7" fillId="8" borderId="23" xfId="0" applyFont="1" applyFill="1" applyBorder="1" applyAlignment="1">
      <alignment vertical="top" wrapText="1"/>
    </xf>
    <xf numFmtId="0" fontId="7" fillId="8" borderId="23" xfId="0" applyFont="1" applyFill="1" applyBorder="1" applyAlignment="1">
      <alignment/>
    </xf>
    <xf numFmtId="0" fontId="7" fillId="8" borderId="16" xfId="0" applyFont="1" applyFill="1" applyBorder="1" applyAlignment="1">
      <alignment/>
    </xf>
    <xf numFmtId="0" fontId="21" fillId="9" borderId="6" xfId="0" applyFont="1" applyFill="1" applyBorder="1" applyAlignment="1">
      <alignment horizontal="center" vertical="top" wrapText="1"/>
    </xf>
    <xf numFmtId="0" fontId="21" fillId="9" borderId="9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167" fontId="30" fillId="8" borderId="6" xfId="0" applyNumberFormat="1" applyFont="1" applyFill="1" applyBorder="1" applyAlignment="1">
      <alignment horizontal="right" vertical="top" wrapText="1"/>
    </xf>
    <xf numFmtId="167" fontId="30" fillId="8" borderId="7" xfId="0" applyNumberFormat="1" applyFont="1" applyFill="1" applyBorder="1" applyAlignment="1">
      <alignment horizontal="right" vertical="top" wrapText="1"/>
    </xf>
    <xf numFmtId="167" fontId="30" fillId="8" borderId="6" xfId="0" applyNumberFormat="1" applyFont="1" applyFill="1" applyBorder="1" applyAlignment="1">
      <alignment horizontal="right" wrapText="1"/>
    </xf>
    <xf numFmtId="167" fontId="30" fillId="8" borderId="7" xfId="0" applyNumberFormat="1" applyFont="1" applyFill="1" applyBorder="1" applyAlignment="1">
      <alignment horizontal="right" wrapText="1"/>
    </xf>
    <xf numFmtId="167" fontId="30" fillId="0" borderId="14" xfId="0" applyNumberFormat="1" applyFont="1" applyFill="1" applyBorder="1" applyAlignment="1">
      <alignment horizontal="right" wrapText="1"/>
    </xf>
    <xf numFmtId="167" fontId="30" fillId="0" borderId="15" xfId="0" applyNumberFormat="1" applyFont="1" applyFill="1" applyBorder="1" applyAlignment="1">
      <alignment horizontal="right" wrapText="1"/>
    </xf>
    <xf numFmtId="167" fontId="30" fillId="0" borderId="3" xfId="0" applyNumberFormat="1" applyFont="1" applyFill="1" applyBorder="1" applyAlignment="1">
      <alignment horizontal="right" wrapText="1"/>
    </xf>
    <xf numFmtId="167" fontId="30" fillId="0" borderId="1" xfId="0" applyNumberFormat="1" applyFont="1" applyFill="1" applyBorder="1" applyAlignment="1">
      <alignment horizontal="right" wrapText="1"/>
    </xf>
    <xf numFmtId="0" fontId="30" fillId="9" borderId="5" xfId="0" applyFont="1" applyFill="1" applyBorder="1" applyAlignment="1">
      <alignment horizontal="center" vertical="top" wrapText="1"/>
    </xf>
    <xf numFmtId="0" fontId="5" fillId="9" borderId="5" xfId="0" applyFont="1" applyFill="1" applyBorder="1" applyAlignment="1">
      <alignment wrapText="1"/>
    </xf>
    <xf numFmtId="0" fontId="5" fillId="9" borderId="5" xfId="0" applyFont="1" applyFill="1" applyBorder="1" applyAlignment="1">
      <alignment/>
    </xf>
    <xf numFmtId="0" fontId="30" fillId="9" borderId="3" xfId="0" applyFont="1" applyFill="1" applyBorder="1" applyAlignment="1">
      <alignment horizontal="center" vertical="top" wrapText="1"/>
    </xf>
    <xf numFmtId="0" fontId="30" fillId="9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4"/>
  <sheetViews>
    <sheetView tabSelected="1" workbookViewId="0" topLeftCell="C61">
      <selection activeCell="N81" sqref="N81"/>
    </sheetView>
  </sheetViews>
  <sheetFormatPr defaultColWidth="9.140625" defaultRowHeight="12.75"/>
  <cols>
    <col min="10" max="11" width="9.8515625" style="0" bestFit="1" customWidth="1"/>
    <col min="12" max="12" width="8.28125" style="0" bestFit="1" customWidth="1"/>
    <col min="13" max="13" width="9.8515625" style="0" bestFit="1" customWidth="1"/>
    <col min="14" max="14" width="18.00390625" style="0" bestFit="1" customWidth="1"/>
    <col min="15" max="15" width="24.00390625" style="0" bestFit="1" customWidth="1"/>
  </cols>
  <sheetData>
    <row r="2" spans="3:15" ht="18">
      <c r="C2" s="141" t="s">
        <v>0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5"/>
      <c r="O2" s="145"/>
    </row>
    <row r="3" spans="3:15" ht="18">
      <c r="C3" s="141" t="s">
        <v>1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5"/>
      <c r="O3" s="145"/>
    </row>
    <row r="4" spans="3:15" ht="18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5"/>
      <c r="O4" s="145"/>
    </row>
    <row r="5" spans="3:15" ht="96.75">
      <c r="C5" s="28" t="s">
        <v>91</v>
      </c>
      <c r="D5" s="28" t="s">
        <v>92</v>
      </c>
      <c r="E5" s="28" t="s">
        <v>93</v>
      </c>
      <c r="F5" s="28" t="s">
        <v>94</v>
      </c>
      <c r="G5" s="28" t="s">
        <v>95</v>
      </c>
      <c r="H5" s="28" t="s">
        <v>96</v>
      </c>
      <c r="I5" s="28" t="s">
        <v>97</v>
      </c>
      <c r="J5" s="28" t="s">
        <v>125</v>
      </c>
      <c r="K5" s="28" t="s">
        <v>126</v>
      </c>
      <c r="L5" s="36" t="s">
        <v>127</v>
      </c>
      <c r="M5" s="36" t="s">
        <v>128</v>
      </c>
      <c r="N5" s="37" t="s">
        <v>130</v>
      </c>
      <c r="O5" s="37" t="s">
        <v>131</v>
      </c>
    </row>
    <row r="6" spans="3:15" ht="12.75">
      <c r="C6" s="208" t="s">
        <v>98</v>
      </c>
      <c r="D6" s="208" t="s">
        <v>99</v>
      </c>
      <c r="E6" s="208" t="s">
        <v>100</v>
      </c>
      <c r="F6" s="211" t="s">
        <v>101</v>
      </c>
      <c r="G6" s="211" t="s">
        <v>102</v>
      </c>
      <c r="H6" s="211">
        <v>35</v>
      </c>
      <c r="I6" s="208" t="s">
        <v>103</v>
      </c>
      <c r="J6" s="202">
        <v>70</v>
      </c>
      <c r="K6" s="202">
        <v>15.75</v>
      </c>
      <c r="L6" s="205">
        <v>2</v>
      </c>
      <c r="M6" s="205">
        <v>7</v>
      </c>
      <c r="N6" s="194">
        <v>0</v>
      </c>
      <c r="O6" s="197">
        <f>N6*12</f>
        <v>0</v>
      </c>
    </row>
    <row r="7" spans="3:15" ht="12.75">
      <c r="C7" s="209"/>
      <c r="D7" s="209"/>
      <c r="E7" s="209"/>
      <c r="F7" s="212"/>
      <c r="G7" s="212"/>
      <c r="H7" s="212"/>
      <c r="I7" s="209"/>
      <c r="J7" s="203"/>
      <c r="K7" s="203"/>
      <c r="L7" s="206"/>
      <c r="M7" s="206"/>
      <c r="N7" s="195"/>
      <c r="O7" s="198"/>
    </row>
    <row r="8" spans="3:15" ht="12.75">
      <c r="C8" s="209"/>
      <c r="D8" s="209"/>
      <c r="E8" s="209"/>
      <c r="F8" s="212"/>
      <c r="G8" s="212"/>
      <c r="H8" s="212"/>
      <c r="I8" s="209" t="s">
        <v>104</v>
      </c>
      <c r="J8" s="203"/>
      <c r="K8" s="203"/>
      <c r="L8" s="206"/>
      <c r="M8" s="206"/>
      <c r="N8" s="195"/>
      <c r="O8" s="198"/>
    </row>
    <row r="9" spans="3:15" ht="12.75">
      <c r="C9" s="210"/>
      <c r="D9" s="210"/>
      <c r="E9" s="210"/>
      <c r="F9" s="213"/>
      <c r="G9" s="213"/>
      <c r="H9" s="213"/>
      <c r="I9" s="210" t="s">
        <v>105</v>
      </c>
      <c r="J9" s="204"/>
      <c r="K9" s="204"/>
      <c r="L9" s="207"/>
      <c r="M9" s="207"/>
      <c r="N9" s="196"/>
      <c r="O9" s="199"/>
    </row>
    <row r="10" spans="3:15" ht="13.5">
      <c r="C10" s="208" t="s">
        <v>98</v>
      </c>
      <c r="D10" s="208" t="s">
        <v>99</v>
      </c>
      <c r="E10" s="208" t="s">
        <v>100</v>
      </c>
      <c r="F10" s="29" t="s">
        <v>106</v>
      </c>
      <c r="G10" s="29" t="s">
        <v>107</v>
      </c>
      <c r="H10" s="29">
        <v>28</v>
      </c>
      <c r="I10" s="208" t="s">
        <v>103</v>
      </c>
      <c r="J10" s="202">
        <v>63</v>
      </c>
      <c r="K10" s="202">
        <v>10.875</v>
      </c>
      <c r="L10" s="205">
        <v>5</v>
      </c>
      <c r="M10" s="205">
        <v>7</v>
      </c>
      <c r="N10" s="194">
        <v>0</v>
      </c>
      <c r="O10" s="197">
        <f>N10*12</f>
        <v>0</v>
      </c>
    </row>
    <row r="11" spans="3:15" ht="19.5">
      <c r="C11" s="209"/>
      <c r="D11" s="209"/>
      <c r="E11" s="209"/>
      <c r="F11" s="30"/>
      <c r="G11" s="30"/>
      <c r="H11" s="31"/>
      <c r="I11" s="209"/>
      <c r="J11" s="203"/>
      <c r="K11" s="203"/>
      <c r="L11" s="206"/>
      <c r="M11" s="206"/>
      <c r="N11" s="195"/>
      <c r="O11" s="198"/>
    </row>
    <row r="12" spans="3:15" ht="13.5">
      <c r="C12" s="209"/>
      <c r="D12" s="209"/>
      <c r="E12" s="209"/>
      <c r="F12" s="200" t="s">
        <v>108</v>
      </c>
      <c r="G12" s="201"/>
      <c r="H12" s="32">
        <f>SUM(H10:H11)</f>
        <v>28</v>
      </c>
      <c r="I12" s="209"/>
      <c r="J12" s="203"/>
      <c r="K12" s="203"/>
      <c r="L12" s="206"/>
      <c r="M12" s="206"/>
      <c r="N12" s="195"/>
      <c r="O12" s="198"/>
    </row>
    <row r="13" spans="3:15" ht="13.5">
      <c r="C13" s="210"/>
      <c r="D13" s="210"/>
      <c r="E13" s="210"/>
      <c r="F13" s="29"/>
      <c r="G13" s="29"/>
      <c r="H13" s="29"/>
      <c r="I13" s="210"/>
      <c r="J13" s="204"/>
      <c r="K13" s="204"/>
      <c r="L13" s="207"/>
      <c r="M13" s="207"/>
      <c r="N13" s="196"/>
      <c r="O13" s="199"/>
    </row>
    <row r="14" spans="3:15" ht="13.5">
      <c r="C14" s="208" t="s">
        <v>98</v>
      </c>
      <c r="D14" s="208" t="s">
        <v>99</v>
      </c>
      <c r="E14" s="208" t="s">
        <v>100</v>
      </c>
      <c r="F14" s="29" t="s">
        <v>109</v>
      </c>
      <c r="G14" s="29" t="s">
        <v>110</v>
      </c>
      <c r="H14" s="29">
        <v>6</v>
      </c>
      <c r="I14" s="208" t="s">
        <v>111</v>
      </c>
      <c r="J14" s="202">
        <v>76</v>
      </c>
      <c r="K14" s="202">
        <v>15.75</v>
      </c>
      <c r="L14" s="205">
        <v>4</v>
      </c>
      <c r="M14" s="205">
        <v>7</v>
      </c>
      <c r="N14" s="194">
        <v>0</v>
      </c>
      <c r="O14" s="197">
        <f>N14*12</f>
        <v>0</v>
      </c>
    </row>
    <row r="15" spans="3:15" ht="19.5">
      <c r="C15" s="209"/>
      <c r="D15" s="209"/>
      <c r="E15" s="209"/>
      <c r="F15" s="29" t="s">
        <v>109</v>
      </c>
      <c r="G15" s="29" t="s">
        <v>112</v>
      </c>
      <c r="H15" s="31">
        <v>33</v>
      </c>
      <c r="I15" s="209"/>
      <c r="J15" s="203"/>
      <c r="K15" s="203"/>
      <c r="L15" s="206"/>
      <c r="M15" s="206"/>
      <c r="N15" s="195"/>
      <c r="O15" s="198"/>
    </row>
    <row r="16" spans="3:15" ht="13.5">
      <c r="C16" s="209"/>
      <c r="D16" s="209"/>
      <c r="E16" s="209"/>
      <c r="F16" s="200" t="s">
        <v>108</v>
      </c>
      <c r="G16" s="201"/>
      <c r="H16" s="32">
        <f>SUM(H14:H15)</f>
        <v>39</v>
      </c>
      <c r="I16" s="209"/>
      <c r="J16" s="203"/>
      <c r="K16" s="203"/>
      <c r="L16" s="206"/>
      <c r="M16" s="206"/>
      <c r="N16" s="195"/>
      <c r="O16" s="198"/>
    </row>
    <row r="17" spans="3:15" ht="13.5">
      <c r="C17" s="210"/>
      <c r="D17" s="210"/>
      <c r="E17" s="210"/>
      <c r="F17" s="29"/>
      <c r="G17" s="29"/>
      <c r="H17" s="29"/>
      <c r="I17" s="210"/>
      <c r="J17" s="204"/>
      <c r="K17" s="204"/>
      <c r="L17" s="207"/>
      <c r="M17" s="207"/>
      <c r="N17" s="196"/>
      <c r="O17" s="199"/>
    </row>
    <row r="18" spans="3:15" ht="12.75">
      <c r="C18" s="208" t="s">
        <v>98</v>
      </c>
      <c r="D18" s="208" t="s">
        <v>99</v>
      </c>
      <c r="E18" s="208" t="s">
        <v>100</v>
      </c>
      <c r="F18" s="211" t="s">
        <v>113</v>
      </c>
      <c r="G18" s="211" t="s">
        <v>114</v>
      </c>
      <c r="H18" s="211">
        <v>18</v>
      </c>
      <c r="I18" s="208" t="s">
        <v>115</v>
      </c>
      <c r="J18" s="202">
        <v>37</v>
      </c>
      <c r="K18" s="202">
        <v>10.875</v>
      </c>
      <c r="L18" s="205">
        <v>3</v>
      </c>
      <c r="M18" s="205">
        <v>7</v>
      </c>
      <c r="N18" s="194">
        <v>0</v>
      </c>
      <c r="O18" s="197">
        <f>N18*12</f>
        <v>0</v>
      </c>
    </row>
    <row r="19" spans="3:15" ht="12.75">
      <c r="C19" s="209"/>
      <c r="D19" s="209"/>
      <c r="E19" s="209"/>
      <c r="F19" s="212"/>
      <c r="G19" s="212"/>
      <c r="H19" s="212"/>
      <c r="I19" s="209"/>
      <c r="J19" s="203"/>
      <c r="K19" s="203"/>
      <c r="L19" s="206"/>
      <c r="M19" s="206"/>
      <c r="N19" s="195"/>
      <c r="O19" s="198"/>
    </row>
    <row r="20" spans="3:15" ht="12.75">
      <c r="C20" s="209"/>
      <c r="D20" s="209"/>
      <c r="E20" s="209"/>
      <c r="F20" s="212"/>
      <c r="G20" s="212"/>
      <c r="H20" s="212"/>
      <c r="I20" s="209"/>
      <c r="J20" s="203"/>
      <c r="K20" s="203"/>
      <c r="L20" s="206"/>
      <c r="M20" s="206"/>
      <c r="N20" s="195"/>
      <c r="O20" s="198"/>
    </row>
    <row r="21" spans="3:15" ht="12.75">
      <c r="C21" s="210"/>
      <c r="D21" s="210"/>
      <c r="E21" s="210"/>
      <c r="F21" s="213"/>
      <c r="G21" s="213"/>
      <c r="H21" s="213"/>
      <c r="I21" s="210"/>
      <c r="J21" s="204"/>
      <c r="K21" s="204"/>
      <c r="L21" s="207"/>
      <c r="M21" s="207"/>
      <c r="N21" s="196"/>
      <c r="O21" s="199"/>
    </row>
    <row r="22" spans="3:15" ht="19.5">
      <c r="C22" s="208" t="s">
        <v>98</v>
      </c>
      <c r="D22" s="208" t="s">
        <v>116</v>
      </c>
      <c r="E22" s="208" t="s">
        <v>117</v>
      </c>
      <c r="F22" s="30" t="s">
        <v>118</v>
      </c>
      <c r="G22" s="30" t="s">
        <v>102</v>
      </c>
      <c r="H22" s="31">
        <v>7</v>
      </c>
      <c r="I22" s="208" t="s">
        <v>119</v>
      </c>
      <c r="J22" s="202">
        <v>0</v>
      </c>
      <c r="K22" s="202">
        <v>11</v>
      </c>
      <c r="L22" s="205">
        <v>0</v>
      </c>
      <c r="M22" s="205">
        <v>7</v>
      </c>
      <c r="N22" s="194">
        <v>0</v>
      </c>
      <c r="O22" s="197">
        <f>N22*12</f>
        <v>0</v>
      </c>
    </row>
    <row r="23" spans="3:15" ht="19.5">
      <c r="C23" s="209" t="s">
        <v>98</v>
      </c>
      <c r="D23" s="209" t="s">
        <v>116</v>
      </c>
      <c r="E23" s="209" t="s">
        <v>117</v>
      </c>
      <c r="F23" s="30" t="s">
        <v>118</v>
      </c>
      <c r="G23" s="30" t="s">
        <v>107</v>
      </c>
      <c r="H23" s="31">
        <v>13</v>
      </c>
      <c r="I23" s="209"/>
      <c r="J23" s="203"/>
      <c r="K23" s="203"/>
      <c r="L23" s="206"/>
      <c r="M23" s="206"/>
      <c r="N23" s="195"/>
      <c r="O23" s="198"/>
    </row>
    <row r="24" spans="3:15" ht="19.5">
      <c r="C24" s="209" t="s">
        <v>98</v>
      </c>
      <c r="D24" s="209" t="s">
        <v>116</v>
      </c>
      <c r="E24" s="209" t="s">
        <v>117</v>
      </c>
      <c r="F24" s="30" t="s">
        <v>118</v>
      </c>
      <c r="G24" s="30" t="s">
        <v>120</v>
      </c>
      <c r="H24" s="31">
        <v>16</v>
      </c>
      <c r="I24" s="209"/>
      <c r="J24" s="203"/>
      <c r="K24" s="203"/>
      <c r="L24" s="206"/>
      <c r="M24" s="206"/>
      <c r="N24" s="195"/>
      <c r="O24" s="198"/>
    </row>
    <row r="25" spans="3:15" ht="13.5">
      <c r="C25" s="210"/>
      <c r="D25" s="210"/>
      <c r="E25" s="210"/>
      <c r="F25" s="200" t="s">
        <v>108</v>
      </c>
      <c r="G25" s="201"/>
      <c r="H25" s="32">
        <f>SUM(H22:H24)</f>
        <v>36</v>
      </c>
      <c r="I25" s="210"/>
      <c r="J25" s="204"/>
      <c r="K25" s="204"/>
      <c r="L25" s="207"/>
      <c r="M25" s="207"/>
      <c r="N25" s="196"/>
      <c r="O25" s="199"/>
    </row>
    <row r="26" spans="3:15" ht="19.5">
      <c r="C26" s="208" t="s">
        <v>98</v>
      </c>
      <c r="D26" s="208" t="s">
        <v>116</v>
      </c>
      <c r="E26" s="208" t="s">
        <v>117</v>
      </c>
      <c r="F26" s="30" t="s">
        <v>118</v>
      </c>
      <c r="G26" s="30" t="s">
        <v>121</v>
      </c>
      <c r="H26" s="31">
        <v>16</v>
      </c>
      <c r="I26" s="208" t="s">
        <v>119</v>
      </c>
      <c r="J26" s="202">
        <v>0</v>
      </c>
      <c r="K26" s="202">
        <v>0</v>
      </c>
      <c r="L26" s="205">
        <v>0</v>
      </c>
      <c r="M26" s="205">
        <v>7</v>
      </c>
      <c r="N26" s="194">
        <v>0</v>
      </c>
      <c r="O26" s="197">
        <f>N26*12</f>
        <v>0</v>
      </c>
    </row>
    <row r="27" spans="3:15" ht="19.5">
      <c r="C27" s="209" t="s">
        <v>98</v>
      </c>
      <c r="D27" s="209" t="s">
        <v>116</v>
      </c>
      <c r="E27" s="209" t="s">
        <v>117</v>
      </c>
      <c r="F27" s="30" t="s">
        <v>118</v>
      </c>
      <c r="G27" s="30" t="s">
        <v>114</v>
      </c>
      <c r="H27" s="31">
        <v>16</v>
      </c>
      <c r="I27" s="209"/>
      <c r="J27" s="203"/>
      <c r="K27" s="203"/>
      <c r="L27" s="206"/>
      <c r="M27" s="206"/>
      <c r="N27" s="195"/>
      <c r="O27" s="198"/>
    </row>
    <row r="28" spans="3:15" ht="19.5">
      <c r="C28" s="209"/>
      <c r="D28" s="209"/>
      <c r="E28" s="209"/>
      <c r="F28" s="30"/>
      <c r="G28" s="30"/>
      <c r="H28" s="31"/>
      <c r="I28" s="209"/>
      <c r="J28" s="203"/>
      <c r="K28" s="203"/>
      <c r="L28" s="206"/>
      <c r="M28" s="206"/>
      <c r="N28" s="195"/>
      <c r="O28" s="198"/>
    </row>
    <row r="29" spans="3:15" ht="13.5">
      <c r="C29" s="210"/>
      <c r="D29" s="210"/>
      <c r="E29" s="210"/>
      <c r="F29" s="200" t="s">
        <v>108</v>
      </c>
      <c r="G29" s="201"/>
      <c r="H29" s="32">
        <f>SUM(H26:H28)</f>
        <v>32</v>
      </c>
      <c r="I29" s="210"/>
      <c r="J29" s="204"/>
      <c r="K29" s="204"/>
      <c r="L29" s="207"/>
      <c r="M29" s="207"/>
      <c r="N29" s="196"/>
      <c r="O29" s="199"/>
    </row>
    <row r="30" spans="3:15" ht="19.5">
      <c r="C30" s="208" t="s">
        <v>98</v>
      </c>
      <c r="D30" s="208" t="s">
        <v>116</v>
      </c>
      <c r="E30" s="208" t="s">
        <v>117</v>
      </c>
      <c r="F30" s="30" t="s">
        <v>122</v>
      </c>
      <c r="G30" s="30" t="s">
        <v>107</v>
      </c>
      <c r="H30" s="31">
        <v>10</v>
      </c>
      <c r="I30" s="208" t="s">
        <v>119</v>
      </c>
      <c r="J30" s="202">
        <v>0</v>
      </c>
      <c r="K30" s="202">
        <v>0</v>
      </c>
      <c r="L30" s="205">
        <v>0</v>
      </c>
      <c r="M30" s="205">
        <v>8</v>
      </c>
      <c r="N30" s="194">
        <v>0</v>
      </c>
      <c r="O30" s="197">
        <f>N30*12</f>
        <v>0</v>
      </c>
    </row>
    <row r="31" spans="3:15" ht="19.5">
      <c r="C31" s="209" t="s">
        <v>98</v>
      </c>
      <c r="D31" s="209" t="s">
        <v>116</v>
      </c>
      <c r="E31" s="209" t="s">
        <v>117</v>
      </c>
      <c r="F31" s="30" t="s">
        <v>122</v>
      </c>
      <c r="G31" s="30" t="s">
        <v>120</v>
      </c>
      <c r="H31" s="31">
        <v>11</v>
      </c>
      <c r="I31" s="209"/>
      <c r="J31" s="203"/>
      <c r="K31" s="203"/>
      <c r="L31" s="206"/>
      <c r="M31" s="206"/>
      <c r="N31" s="195"/>
      <c r="O31" s="198"/>
    </row>
    <row r="32" spans="3:15" ht="19.5">
      <c r="C32" s="209"/>
      <c r="D32" s="209"/>
      <c r="E32" s="209"/>
      <c r="F32" s="30"/>
      <c r="G32" s="30"/>
      <c r="H32" s="31"/>
      <c r="I32" s="209"/>
      <c r="J32" s="203"/>
      <c r="K32" s="203"/>
      <c r="L32" s="206"/>
      <c r="M32" s="206"/>
      <c r="N32" s="195"/>
      <c r="O32" s="198"/>
    </row>
    <row r="33" spans="3:15" ht="13.5">
      <c r="C33" s="210"/>
      <c r="D33" s="210"/>
      <c r="E33" s="210"/>
      <c r="F33" s="200" t="s">
        <v>108</v>
      </c>
      <c r="G33" s="201"/>
      <c r="H33" s="32">
        <f>SUM(H30:H32)</f>
        <v>21</v>
      </c>
      <c r="I33" s="210"/>
      <c r="J33" s="204"/>
      <c r="K33" s="204"/>
      <c r="L33" s="207"/>
      <c r="M33" s="207"/>
      <c r="N33" s="196"/>
      <c r="O33" s="199"/>
    </row>
    <row r="34" spans="3:15" ht="12.75">
      <c r="C34" s="188" t="s">
        <v>123</v>
      </c>
      <c r="D34" s="188" t="s">
        <v>99</v>
      </c>
      <c r="E34" s="188"/>
      <c r="F34" s="191"/>
      <c r="G34" s="191" t="s">
        <v>107</v>
      </c>
      <c r="H34" s="191">
        <v>22</v>
      </c>
      <c r="I34" s="188" t="s">
        <v>103</v>
      </c>
      <c r="J34" s="180">
        <v>57</v>
      </c>
      <c r="K34" s="180">
        <v>9.25</v>
      </c>
      <c r="L34" s="177">
        <v>2.75</v>
      </c>
      <c r="M34" s="177">
        <v>10</v>
      </c>
      <c r="N34" s="160">
        <v>0</v>
      </c>
      <c r="O34" s="185">
        <f>N34*12</f>
        <v>0</v>
      </c>
    </row>
    <row r="35" spans="3:15" ht="12.75">
      <c r="C35" s="189"/>
      <c r="D35" s="189"/>
      <c r="E35" s="189"/>
      <c r="F35" s="192"/>
      <c r="G35" s="192"/>
      <c r="H35" s="192"/>
      <c r="I35" s="189"/>
      <c r="J35" s="181"/>
      <c r="K35" s="181"/>
      <c r="L35" s="178"/>
      <c r="M35" s="178"/>
      <c r="N35" s="183"/>
      <c r="O35" s="186"/>
    </row>
    <row r="36" spans="3:15" ht="12.75">
      <c r="C36" s="189"/>
      <c r="D36" s="189"/>
      <c r="E36" s="189"/>
      <c r="F36" s="192"/>
      <c r="G36" s="192"/>
      <c r="H36" s="192"/>
      <c r="I36" s="189"/>
      <c r="J36" s="181"/>
      <c r="K36" s="181"/>
      <c r="L36" s="178"/>
      <c r="M36" s="178"/>
      <c r="N36" s="183"/>
      <c r="O36" s="186"/>
    </row>
    <row r="37" spans="3:15" ht="12.75">
      <c r="C37" s="190"/>
      <c r="D37" s="190"/>
      <c r="E37" s="190"/>
      <c r="F37" s="193"/>
      <c r="G37" s="193"/>
      <c r="H37" s="193"/>
      <c r="I37" s="190"/>
      <c r="J37" s="182"/>
      <c r="K37" s="182"/>
      <c r="L37" s="179"/>
      <c r="M37" s="179"/>
      <c r="N37" s="184"/>
      <c r="O37" s="187"/>
    </row>
    <row r="38" spans="3:15" ht="12.75">
      <c r="C38" s="188" t="s">
        <v>123</v>
      </c>
      <c r="D38" s="188" t="s">
        <v>99</v>
      </c>
      <c r="E38" s="188"/>
      <c r="F38" s="191"/>
      <c r="G38" s="191" t="s">
        <v>120</v>
      </c>
      <c r="H38" s="191">
        <v>23</v>
      </c>
      <c r="I38" s="188" t="s">
        <v>103</v>
      </c>
      <c r="J38" s="180">
        <v>57</v>
      </c>
      <c r="K38" s="180">
        <v>9.25</v>
      </c>
      <c r="L38" s="177">
        <v>2.75</v>
      </c>
      <c r="M38" s="177">
        <v>10</v>
      </c>
      <c r="N38" s="160">
        <v>0</v>
      </c>
      <c r="O38" s="185">
        <f>N38*12</f>
        <v>0</v>
      </c>
    </row>
    <row r="39" spans="3:15" ht="12.75">
      <c r="C39" s="189"/>
      <c r="D39" s="189"/>
      <c r="E39" s="189"/>
      <c r="F39" s="192"/>
      <c r="G39" s="192"/>
      <c r="H39" s="192"/>
      <c r="I39" s="189"/>
      <c r="J39" s="181"/>
      <c r="K39" s="181"/>
      <c r="L39" s="178"/>
      <c r="M39" s="178"/>
      <c r="N39" s="183"/>
      <c r="O39" s="186"/>
    </row>
    <row r="40" spans="3:15" ht="12.75">
      <c r="C40" s="189"/>
      <c r="D40" s="189"/>
      <c r="E40" s="189"/>
      <c r="F40" s="192"/>
      <c r="G40" s="192"/>
      <c r="H40" s="192"/>
      <c r="I40" s="189"/>
      <c r="J40" s="181"/>
      <c r="K40" s="181"/>
      <c r="L40" s="178"/>
      <c r="M40" s="178"/>
      <c r="N40" s="183"/>
      <c r="O40" s="186"/>
    </row>
    <row r="41" spans="3:15" ht="12.75">
      <c r="C41" s="190"/>
      <c r="D41" s="190"/>
      <c r="E41" s="190"/>
      <c r="F41" s="193"/>
      <c r="G41" s="193"/>
      <c r="H41" s="193"/>
      <c r="I41" s="190"/>
      <c r="J41" s="182"/>
      <c r="K41" s="182"/>
      <c r="L41" s="179"/>
      <c r="M41" s="179"/>
      <c r="N41" s="184"/>
      <c r="O41" s="187"/>
    </row>
    <row r="42" spans="3:15" ht="12.75">
      <c r="C42" s="188" t="s">
        <v>123</v>
      </c>
      <c r="D42" s="188" t="s">
        <v>99</v>
      </c>
      <c r="E42" s="188"/>
      <c r="F42" s="191"/>
      <c r="G42" s="191" t="s">
        <v>112</v>
      </c>
      <c r="H42" s="191">
        <v>23</v>
      </c>
      <c r="I42" s="188" t="s">
        <v>111</v>
      </c>
      <c r="J42" s="180">
        <v>51</v>
      </c>
      <c r="K42" s="180">
        <v>9.25</v>
      </c>
      <c r="L42" s="177">
        <v>2.75</v>
      </c>
      <c r="M42" s="177">
        <v>10</v>
      </c>
      <c r="N42" s="160">
        <v>0</v>
      </c>
      <c r="O42" s="185">
        <f>N42*12</f>
        <v>0</v>
      </c>
    </row>
    <row r="43" spans="3:15" ht="12.75">
      <c r="C43" s="189"/>
      <c r="D43" s="189"/>
      <c r="E43" s="189"/>
      <c r="F43" s="192"/>
      <c r="G43" s="192"/>
      <c r="H43" s="192"/>
      <c r="I43" s="189"/>
      <c r="J43" s="181"/>
      <c r="K43" s="181"/>
      <c r="L43" s="178"/>
      <c r="M43" s="178"/>
      <c r="N43" s="183"/>
      <c r="O43" s="186"/>
    </row>
    <row r="44" spans="3:15" ht="12.75">
      <c r="C44" s="189"/>
      <c r="D44" s="189"/>
      <c r="E44" s="189"/>
      <c r="F44" s="192"/>
      <c r="G44" s="192"/>
      <c r="H44" s="192"/>
      <c r="I44" s="189"/>
      <c r="J44" s="181"/>
      <c r="K44" s="181"/>
      <c r="L44" s="178"/>
      <c r="M44" s="178"/>
      <c r="N44" s="183"/>
      <c r="O44" s="186"/>
    </row>
    <row r="45" spans="3:15" ht="12.75">
      <c r="C45" s="190"/>
      <c r="D45" s="190"/>
      <c r="E45" s="190"/>
      <c r="F45" s="193"/>
      <c r="G45" s="193"/>
      <c r="H45" s="193"/>
      <c r="I45" s="190"/>
      <c r="J45" s="182"/>
      <c r="K45" s="182"/>
      <c r="L45" s="179"/>
      <c r="M45" s="179"/>
      <c r="N45" s="184"/>
      <c r="O45" s="187"/>
    </row>
    <row r="46" spans="3:15" ht="12.75" customHeight="1">
      <c r="C46" s="188" t="s">
        <v>123</v>
      </c>
      <c r="D46" s="188" t="s">
        <v>99</v>
      </c>
      <c r="E46" s="188"/>
      <c r="F46" s="191"/>
      <c r="G46" s="191" t="s">
        <v>114</v>
      </c>
      <c r="H46" s="191">
        <v>23</v>
      </c>
      <c r="I46" s="188" t="s">
        <v>111</v>
      </c>
      <c r="J46" s="180">
        <v>51</v>
      </c>
      <c r="K46" s="180">
        <v>9.25</v>
      </c>
      <c r="L46" s="177">
        <v>2.75</v>
      </c>
      <c r="M46" s="177">
        <v>10</v>
      </c>
      <c r="N46" s="160">
        <v>0</v>
      </c>
      <c r="O46" s="185">
        <f>N46*12</f>
        <v>0</v>
      </c>
    </row>
    <row r="47" spans="3:15" ht="12.75">
      <c r="C47" s="189"/>
      <c r="D47" s="189"/>
      <c r="E47" s="189"/>
      <c r="F47" s="192"/>
      <c r="G47" s="192"/>
      <c r="H47" s="192"/>
      <c r="I47" s="189"/>
      <c r="J47" s="181"/>
      <c r="K47" s="181"/>
      <c r="L47" s="178"/>
      <c r="M47" s="178"/>
      <c r="N47" s="183"/>
      <c r="O47" s="186"/>
    </row>
    <row r="48" spans="3:15" ht="12.75">
      <c r="C48" s="189"/>
      <c r="D48" s="189"/>
      <c r="E48" s="189"/>
      <c r="F48" s="192"/>
      <c r="G48" s="192"/>
      <c r="H48" s="192"/>
      <c r="I48" s="189"/>
      <c r="J48" s="181"/>
      <c r="K48" s="181"/>
      <c r="L48" s="178"/>
      <c r="M48" s="178"/>
      <c r="N48" s="183"/>
      <c r="O48" s="186"/>
    </row>
    <row r="49" spans="3:15" ht="12.75">
      <c r="C49" s="190"/>
      <c r="D49" s="190"/>
      <c r="E49" s="190"/>
      <c r="F49" s="193"/>
      <c r="G49" s="193"/>
      <c r="H49" s="193"/>
      <c r="I49" s="190"/>
      <c r="J49" s="182"/>
      <c r="K49" s="182"/>
      <c r="L49" s="179"/>
      <c r="M49" s="179"/>
      <c r="N49" s="184"/>
      <c r="O49" s="187"/>
    </row>
    <row r="50" spans="3:15" ht="19.5">
      <c r="C50" s="174" t="s">
        <v>124</v>
      </c>
      <c r="D50" s="174" t="s">
        <v>116</v>
      </c>
      <c r="E50" s="174" t="s">
        <v>129</v>
      </c>
      <c r="F50" s="33"/>
      <c r="G50" s="33" t="s">
        <v>107</v>
      </c>
      <c r="H50" s="34">
        <v>10</v>
      </c>
      <c r="I50" s="174" t="s">
        <v>119</v>
      </c>
      <c r="J50" s="168">
        <v>31</v>
      </c>
      <c r="K50" s="168">
        <v>0</v>
      </c>
      <c r="L50" s="171">
        <v>0</v>
      </c>
      <c r="M50" s="171">
        <v>30</v>
      </c>
      <c r="N50" s="160">
        <v>0</v>
      </c>
      <c r="O50" s="163">
        <f>N50*12</f>
        <v>0</v>
      </c>
    </row>
    <row r="51" spans="3:15" ht="19.5">
      <c r="C51" s="175"/>
      <c r="D51" s="175"/>
      <c r="E51" s="175"/>
      <c r="F51" s="33"/>
      <c r="G51" s="33" t="s">
        <v>120</v>
      </c>
      <c r="H51" s="34">
        <v>15</v>
      </c>
      <c r="I51" s="175"/>
      <c r="J51" s="169"/>
      <c r="K51" s="169"/>
      <c r="L51" s="172"/>
      <c r="M51" s="172"/>
      <c r="N51" s="161"/>
      <c r="O51" s="164"/>
    </row>
    <row r="52" spans="3:15" ht="19.5">
      <c r="C52" s="175"/>
      <c r="D52" s="175"/>
      <c r="E52" s="175"/>
      <c r="F52" s="33"/>
      <c r="G52" s="33"/>
      <c r="H52" s="34"/>
      <c r="I52" s="175"/>
      <c r="J52" s="169"/>
      <c r="K52" s="169"/>
      <c r="L52" s="172"/>
      <c r="M52" s="172"/>
      <c r="N52" s="161"/>
      <c r="O52" s="164"/>
    </row>
    <row r="53" spans="3:15" ht="13.5">
      <c r="C53" s="176"/>
      <c r="D53" s="176"/>
      <c r="E53" s="176"/>
      <c r="F53" s="166" t="s">
        <v>108</v>
      </c>
      <c r="G53" s="167"/>
      <c r="H53" s="35">
        <f>SUM(H50:H52)</f>
        <v>25</v>
      </c>
      <c r="I53" s="176"/>
      <c r="J53" s="170"/>
      <c r="K53" s="170"/>
      <c r="L53" s="173"/>
      <c r="M53" s="173"/>
      <c r="N53" s="162"/>
      <c r="O53" s="165"/>
    </row>
    <row r="54" spans="2:17" ht="18" customHeight="1" thickBot="1">
      <c r="B54" s="43"/>
      <c r="C54" s="39"/>
      <c r="D54" s="39"/>
      <c r="E54" s="39"/>
      <c r="F54" s="141" t="s">
        <v>170</v>
      </c>
      <c r="G54" s="142"/>
      <c r="H54" s="142"/>
      <c r="I54" s="142"/>
      <c r="J54" s="103">
        <f>SUM(J6:J53)</f>
        <v>493</v>
      </c>
      <c r="K54" s="103">
        <f>SUM(K6:K53)</f>
        <v>101.25</v>
      </c>
      <c r="L54" s="103">
        <f>SUM(L6:L53)</f>
        <v>25</v>
      </c>
      <c r="M54" s="103">
        <f>SUM(M6:M53)</f>
        <v>120</v>
      </c>
      <c r="N54" s="102"/>
      <c r="O54" s="102"/>
      <c r="P54" s="43"/>
      <c r="Q54" s="43"/>
    </row>
    <row r="55" spans="3:15" ht="21.75" thickBot="1" thickTop="1">
      <c r="C55" s="152" t="s">
        <v>141</v>
      </c>
      <c r="D55" s="153"/>
      <c r="E55" s="153"/>
      <c r="F55" s="153"/>
      <c r="G55" s="153"/>
      <c r="H55" s="153"/>
      <c r="I55" s="153"/>
      <c r="J55" s="153"/>
      <c r="K55" s="153"/>
      <c r="L55" s="153"/>
      <c r="M55" s="154"/>
      <c r="N55" s="155"/>
      <c r="O55" s="64">
        <f>SUM(O6:O53)</f>
        <v>0</v>
      </c>
    </row>
    <row r="56" spans="3:15" ht="21.75" thickBot="1" thickTop="1"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5"/>
      <c r="N56" s="105"/>
      <c r="O56" s="106"/>
    </row>
    <row r="57" spans="3:15" ht="73.5" thickTop="1">
      <c r="C57" s="156" t="s">
        <v>175</v>
      </c>
      <c r="D57" s="157"/>
      <c r="E57" s="157"/>
      <c r="F57" s="158"/>
      <c r="G57" s="159"/>
      <c r="H57" s="61" t="s">
        <v>135</v>
      </c>
      <c r="I57" s="61" t="s">
        <v>132</v>
      </c>
      <c r="J57" s="61" t="s">
        <v>133</v>
      </c>
      <c r="K57" s="61" t="s">
        <v>134</v>
      </c>
      <c r="L57" s="61" t="s">
        <v>136</v>
      </c>
      <c r="M57" s="61" t="s">
        <v>137</v>
      </c>
      <c r="N57" s="62" t="s">
        <v>138</v>
      </c>
      <c r="O57" s="62" t="s">
        <v>139</v>
      </c>
    </row>
    <row r="58" spans="3:15" ht="19.5">
      <c r="C58" s="134" t="s">
        <v>10</v>
      </c>
      <c r="D58" s="135"/>
      <c r="E58" s="135"/>
      <c r="F58" s="135"/>
      <c r="G58" s="151"/>
      <c r="H58" s="48">
        <v>46</v>
      </c>
      <c r="I58" s="48">
        <v>22</v>
      </c>
      <c r="J58" s="48">
        <v>7</v>
      </c>
      <c r="K58" s="44">
        <f>SUM(H58:J58)</f>
        <v>75</v>
      </c>
      <c r="L58" s="44">
        <f>K58*12</f>
        <v>900</v>
      </c>
      <c r="M58" s="116">
        <v>0</v>
      </c>
      <c r="N58" s="45">
        <f>M58*K58</f>
        <v>0</v>
      </c>
      <c r="O58" s="45">
        <f>N58*12</f>
        <v>0</v>
      </c>
    </row>
    <row r="59" spans="3:15" ht="19.5">
      <c r="C59" s="134" t="s">
        <v>11</v>
      </c>
      <c r="D59" s="135"/>
      <c r="E59" s="135"/>
      <c r="F59" s="135"/>
      <c r="G59" s="151"/>
      <c r="H59" s="48">
        <v>18</v>
      </c>
      <c r="I59" s="48">
        <v>2</v>
      </c>
      <c r="J59" s="48">
        <v>0</v>
      </c>
      <c r="K59" s="44">
        <f aca="true" t="shared" si="0" ref="K59:K65">SUM(H59:J59)</f>
        <v>20</v>
      </c>
      <c r="L59" s="44">
        <f aca="true" t="shared" si="1" ref="L59:L65">K59*12</f>
        <v>240</v>
      </c>
      <c r="M59" s="116">
        <v>0</v>
      </c>
      <c r="N59" s="45">
        <f aca="true" t="shared" si="2" ref="N59:N65">M59*K59</f>
        <v>0</v>
      </c>
      <c r="O59" s="45">
        <f aca="true" t="shared" si="3" ref="O59:O65">N59*12</f>
        <v>0</v>
      </c>
    </row>
    <row r="60" spans="3:15" ht="19.5">
      <c r="C60" s="134" t="s">
        <v>12</v>
      </c>
      <c r="D60" s="135"/>
      <c r="E60" s="135"/>
      <c r="F60" s="135"/>
      <c r="G60" s="151"/>
      <c r="H60" s="48">
        <v>1</v>
      </c>
      <c r="I60" s="48">
        <v>2</v>
      </c>
      <c r="J60" s="48">
        <v>1</v>
      </c>
      <c r="K60" s="44">
        <f t="shared" si="0"/>
        <v>4</v>
      </c>
      <c r="L60" s="44">
        <f t="shared" si="1"/>
        <v>48</v>
      </c>
      <c r="M60" s="116">
        <v>0</v>
      </c>
      <c r="N60" s="45">
        <f t="shared" si="2"/>
        <v>0</v>
      </c>
      <c r="O60" s="45">
        <f t="shared" si="3"/>
        <v>0</v>
      </c>
    </row>
    <row r="61" spans="3:15" ht="19.5">
      <c r="C61" s="134" t="s">
        <v>13</v>
      </c>
      <c r="D61" s="135"/>
      <c r="E61" s="135"/>
      <c r="F61" s="135"/>
      <c r="G61" s="151"/>
      <c r="H61" s="48">
        <v>64</v>
      </c>
      <c r="I61" s="48">
        <v>25</v>
      </c>
      <c r="J61" s="48">
        <v>7</v>
      </c>
      <c r="K61" s="44">
        <f t="shared" si="0"/>
        <v>96</v>
      </c>
      <c r="L61" s="44">
        <f t="shared" si="1"/>
        <v>1152</v>
      </c>
      <c r="M61" s="116">
        <v>0</v>
      </c>
      <c r="N61" s="45">
        <f t="shared" si="2"/>
        <v>0</v>
      </c>
      <c r="O61" s="45">
        <f t="shared" si="3"/>
        <v>0</v>
      </c>
    </row>
    <row r="62" spans="3:15" ht="19.5">
      <c r="C62" s="134" t="s">
        <v>14</v>
      </c>
      <c r="D62" s="135"/>
      <c r="E62" s="135"/>
      <c r="F62" s="135"/>
      <c r="G62" s="151"/>
      <c r="H62" s="48">
        <v>2</v>
      </c>
      <c r="I62" s="48">
        <v>1</v>
      </c>
      <c r="J62" s="48">
        <v>1</v>
      </c>
      <c r="K62" s="44">
        <f t="shared" si="0"/>
        <v>4</v>
      </c>
      <c r="L62" s="44">
        <f t="shared" si="1"/>
        <v>48</v>
      </c>
      <c r="M62" s="116">
        <v>0</v>
      </c>
      <c r="N62" s="45">
        <f t="shared" si="2"/>
        <v>0</v>
      </c>
      <c r="O62" s="45">
        <f t="shared" si="3"/>
        <v>0</v>
      </c>
    </row>
    <row r="63" spans="3:15" ht="19.5">
      <c r="C63" s="134" t="s">
        <v>15</v>
      </c>
      <c r="D63" s="135"/>
      <c r="E63" s="135"/>
      <c r="F63" s="135"/>
      <c r="G63" s="151"/>
      <c r="H63" s="48">
        <v>63</v>
      </c>
      <c r="I63" s="48">
        <v>28</v>
      </c>
      <c r="J63" s="48">
        <v>11</v>
      </c>
      <c r="K63" s="44">
        <f t="shared" si="0"/>
        <v>102</v>
      </c>
      <c r="L63" s="44">
        <f t="shared" si="1"/>
        <v>1224</v>
      </c>
      <c r="M63" s="116">
        <v>0</v>
      </c>
      <c r="N63" s="45">
        <f t="shared" si="2"/>
        <v>0</v>
      </c>
      <c r="O63" s="45">
        <f t="shared" si="3"/>
        <v>0</v>
      </c>
    </row>
    <row r="64" spans="3:15" ht="19.5">
      <c r="C64" s="134" t="s">
        <v>16</v>
      </c>
      <c r="D64" s="135"/>
      <c r="E64" s="135"/>
      <c r="F64" s="135"/>
      <c r="G64" s="151"/>
      <c r="H64" s="48">
        <v>10</v>
      </c>
      <c r="I64" s="48">
        <v>2</v>
      </c>
      <c r="J64" s="48">
        <v>2</v>
      </c>
      <c r="K64" s="44">
        <f t="shared" si="0"/>
        <v>14</v>
      </c>
      <c r="L64" s="44">
        <f t="shared" si="1"/>
        <v>168</v>
      </c>
      <c r="M64" s="116">
        <v>0</v>
      </c>
      <c r="N64" s="45">
        <f t="shared" si="2"/>
        <v>0</v>
      </c>
      <c r="O64" s="45">
        <f t="shared" si="3"/>
        <v>0</v>
      </c>
    </row>
    <row r="65" spans="3:15" ht="20.25" thickBot="1">
      <c r="C65" s="134" t="s">
        <v>17</v>
      </c>
      <c r="D65" s="135"/>
      <c r="E65" s="135"/>
      <c r="F65" s="135"/>
      <c r="G65" s="151"/>
      <c r="H65" s="48">
        <v>1</v>
      </c>
      <c r="I65" s="48">
        <v>1</v>
      </c>
      <c r="J65" s="48">
        <v>0</v>
      </c>
      <c r="K65" s="44">
        <f t="shared" si="0"/>
        <v>2</v>
      </c>
      <c r="L65" s="44">
        <f t="shared" si="1"/>
        <v>24</v>
      </c>
      <c r="M65" s="116">
        <v>0</v>
      </c>
      <c r="N65" s="45">
        <f t="shared" si="2"/>
        <v>0</v>
      </c>
      <c r="O65" s="45">
        <f t="shared" si="3"/>
        <v>0</v>
      </c>
    </row>
    <row r="66" spans="3:15" ht="21.75" thickBot="1" thickTop="1">
      <c r="C66" s="152" t="s">
        <v>140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54"/>
      <c r="N66" s="155"/>
      <c r="O66" s="64">
        <f>SUM(O58:O65)</f>
        <v>0</v>
      </c>
    </row>
    <row r="67" spans="3:15" ht="15" thickBot="1" thickTop="1">
      <c r="C67" s="39"/>
      <c r="D67" s="39"/>
      <c r="E67" s="39"/>
      <c r="F67" s="40"/>
      <c r="G67" s="40"/>
      <c r="H67" s="40"/>
      <c r="I67" s="39"/>
      <c r="J67" s="41"/>
      <c r="K67" s="41"/>
      <c r="L67" s="42"/>
      <c r="M67" s="42"/>
      <c r="N67" s="42"/>
      <c r="O67" s="42"/>
    </row>
    <row r="68" spans="3:15" ht="57" customHeight="1" thickTop="1">
      <c r="C68" s="156" t="s">
        <v>146</v>
      </c>
      <c r="D68" s="157"/>
      <c r="E68" s="157"/>
      <c r="F68" s="158"/>
      <c r="G68" s="159"/>
      <c r="H68" s="61" t="s">
        <v>135</v>
      </c>
      <c r="I68" s="61" t="s">
        <v>132</v>
      </c>
      <c r="J68" s="61"/>
      <c r="K68" s="61"/>
      <c r="L68" s="61" t="s">
        <v>149</v>
      </c>
      <c r="M68" s="61" t="s">
        <v>137</v>
      </c>
      <c r="N68" s="62" t="s">
        <v>138</v>
      </c>
      <c r="O68" s="62" t="s">
        <v>139</v>
      </c>
    </row>
    <row r="69" spans="3:15" ht="19.5">
      <c r="C69" s="146" t="s">
        <v>148</v>
      </c>
      <c r="D69" s="147"/>
      <c r="E69" s="147"/>
      <c r="F69" s="147"/>
      <c r="G69" s="147"/>
      <c r="H69" s="48">
        <v>24</v>
      </c>
      <c r="I69" s="48">
        <v>0</v>
      </c>
      <c r="J69" s="48"/>
      <c r="K69" s="44"/>
      <c r="L69" s="44">
        <f>H69*365</f>
        <v>8760</v>
      </c>
      <c r="M69" s="116">
        <v>0</v>
      </c>
      <c r="N69" s="45">
        <f>M69*K69</f>
        <v>0</v>
      </c>
      <c r="O69" s="45">
        <f>L69*M69</f>
        <v>0</v>
      </c>
    </row>
    <row r="70" spans="3:15" ht="19.5">
      <c r="C70" s="146" t="s">
        <v>147</v>
      </c>
      <c r="D70" s="147"/>
      <c r="E70" s="147"/>
      <c r="F70" s="147"/>
      <c r="G70" s="147"/>
      <c r="H70" s="48">
        <v>0</v>
      </c>
      <c r="I70" s="48">
        <v>13</v>
      </c>
      <c r="J70" s="48"/>
      <c r="K70" s="44"/>
      <c r="L70" s="44">
        <f>I70*365</f>
        <v>4745</v>
      </c>
      <c r="M70" s="116">
        <v>0</v>
      </c>
      <c r="N70" s="45">
        <f>M70*K70</f>
        <v>0</v>
      </c>
      <c r="O70" s="45">
        <f>L70*M70</f>
        <v>0</v>
      </c>
    </row>
    <row r="71" spans="3:15" ht="21" thickBot="1">
      <c r="C71" s="148" t="s">
        <v>145</v>
      </c>
      <c r="D71" s="149"/>
      <c r="E71" s="149"/>
      <c r="F71" s="149"/>
      <c r="G71" s="149"/>
      <c r="H71" s="149"/>
      <c r="I71" s="149"/>
      <c r="J71" s="149"/>
      <c r="K71" s="149"/>
      <c r="L71" s="149"/>
      <c r="M71" s="150"/>
      <c r="N71" s="140"/>
      <c r="O71" s="63">
        <f>SUM(O69:O70)</f>
        <v>0</v>
      </c>
    </row>
    <row r="72" spans="3:15" ht="14.25" thickBot="1" thickTop="1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38"/>
    </row>
    <row r="73" spans="3:15" ht="21.75" thickBot="1" thickTop="1">
      <c r="C73" s="137" t="s">
        <v>173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9"/>
      <c r="N73" s="136"/>
      <c r="O73" s="64">
        <f>SUM(O55+O66+O71)</f>
        <v>0</v>
      </c>
    </row>
    <row r="74" spans="3:15" ht="21.75" thickBot="1" thickTop="1">
      <c r="C74" s="143" t="s">
        <v>174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5"/>
      <c r="N74" s="145"/>
      <c r="O74" s="64">
        <f>O73*5</f>
        <v>0</v>
      </c>
    </row>
    <row r="75" ht="13.5" thickTop="1"/>
  </sheetData>
  <mergeCells count="165">
    <mergeCell ref="C3:O3"/>
    <mergeCell ref="C4:O4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C10:C13"/>
    <mergeCell ref="D10:D13"/>
    <mergeCell ref="E10:E13"/>
    <mergeCell ref="I10:I13"/>
    <mergeCell ref="J10:J13"/>
    <mergeCell ref="K10:K13"/>
    <mergeCell ref="L10:L13"/>
    <mergeCell ref="M10:M13"/>
    <mergeCell ref="N10:N13"/>
    <mergeCell ref="O10:O13"/>
    <mergeCell ref="F12:G12"/>
    <mergeCell ref="C14:C17"/>
    <mergeCell ref="D14:D17"/>
    <mergeCell ref="E14:E17"/>
    <mergeCell ref="I14:I17"/>
    <mergeCell ref="J14:J17"/>
    <mergeCell ref="K14:K17"/>
    <mergeCell ref="L14:L17"/>
    <mergeCell ref="M14:M17"/>
    <mergeCell ref="N14:N17"/>
    <mergeCell ref="O14:O17"/>
    <mergeCell ref="F16:G16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N18:N21"/>
    <mergeCell ref="O18:O21"/>
    <mergeCell ref="C22:C25"/>
    <mergeCell ref="D22:D25"/>
    <mergeCell ref="E22:E25"/>
    <mergeCell ref="I22:I25"/>
    <mergeCell ref="J22:J25"/>
    <mergeCell ref="K22:K25"/>
    <mergeCell ref="L22:L25"/>
    <mergeCell ref="M22:M25"/>
    <mergeCell ref="N22:N25"/>
    <mergeCell ref="O22:O25"/>
    <mergeCell ref="F25:G25"/>
    <mergeCell ref="C26:C29"/>
    <mergeCell ref="D26:D29"/>
    <mergeCell ref="E26:E29"/>
    <mergeCell ref="I26:I29"/>
    <mergeCell ref="J26:J29"/>
    <mergeCell ref="K26:K29"/>
    <mergeCell ref="L26:L29"/>
    <mergeCell ref="M26:M29"/>
    <mergeCell ref="N26:N29"/>
    <mergeCell ref="O26:O29"/>
    <mergeCell ref="F29:G29"/>
    <mergeCell ref="C30:C33"/>
    <mergeCell ref="D30:D33"/>
    <mergeCell ref="E30:E33"/>
    <mergeCell ref="I30:I33"/>
    <mergeCell ref="N30:N33"/>
    <mergeCell ref="O30:O33"/>
    <mergeCell ref="F33:G33"/>
    <mergeCell ref="J30:J33"/>
    <mergeCell ref="K30:K33"/>
    <mergeCell ref="L30:L33"/>
    <mergeCell ref="M30:M33"/>
    <mergeCell ref="G34:G37"/>
    <mergeCell ref="H34:H37"/>
    <mergeCell ref="I34:I37"/>
    <mergeCell ref="J34:J37"/>
    <mergeCell ref="C34:C37"/>
    <mergeCell ref="D34:D37"/>
    <mergeCell ref="E34:E37"/>
    <mergeCell ref="F34:F37"/>
    <mergeCell ref="K34:K37"/>
    <mergeCell ref="L34:L37"/>
    <mergeCell ref="M34:M37"/>
    <mergeCell ref="N34:N37"/>
    <mergeCell ref="O34:O37"/>
    <mergeCell ref="C38:C41"/>
    <mergeCell ref="D38:D41"/>
    <mergeCell ref="E38:E41"/>
    <mergeCell ref="F38:F41"/>
    <mergeCell ref="G38:G41"/>
    <mergeCell ref="H38:H41"/>
    <mergeCell ref="I38:I41"/>
    <mergeCell ref="J38:J41"/>
    <mergeCell ref="K38:K41"/>
    <mergeCell ref="L38:L41"/>
    <mergeCell ref="M38:M41"/>
    <mergeCell ref="N38:N41"/>
    <mergeCell ref="O38:O41"/>
    <mergeCell ref="C42:C45"/>
    <mergeCell ref="D42:D45"/>
    <mergeCell ref="E42:E45"/>
    <mergeCell ref="F42:F45"/>
    <mergeCell ref="G42:G45"/>
    <mergeCell ref="H42:H45"/>
    <mergeCell ref="I42:I45"/>
    <mergeCell ref="J42:J45"/>
    <mergeCell ref="K42:K45"/>
    <mergeCell ref="L42:L45"/>
    <mergeCell ref="M42:M45"/>
    <mergeCell ref="N42:N45"/>
    <mergeCell ref="N46:N49"/>
    <mergeCell ref="O46:O49"/>
    <mergeCell ref="O42:O45"/>
    <mergeCell ref="C46:C49"/>
    <mergeCell ref="D46:D49"/>
    <mergeCell ref="E46:E49"/>
    <mergeCell ref="F46:F49"/>
    <mergeCell ref="G46:G49"/>
    <mergeCell ref="H46:H49"/>
    <mergeCell ref="I46:I49"/>
    <mergeCell ref="E50:E53"/>
    <mergeCell ref="I50:I53"/>
    <mergeCell ref="L46:L49"/>
    <mergeCell ref="M46:M49"/>
    <mergeCell ref="J46:J49"/>
    <mergeCell ref="K46:K49"/>
    <mergeCell ref="N50:N53"/>
    <mergeCell ref="O50:O53"/>
    <mergeCell ref="F53:G53"/>
    <mergeCell ref="C2:O2"/>
    <mergeCell ref="J50:J53"/>
    <mergeCell ref="K50:K53"/>
    <mergeCell ref="L50:L53"/>
    <mergeCell ref="M50:M53"/>
    <mergeCell ref="C50:C53"/>
    <mergeCell ref="D50:D53"/>
    <mergeCell ref="C55:N55"/>
    <mergeCell ref="C57:G57"/>
    <mergeCell ref="C58:G58"/>
    <mergeCell ref="C59:G59"/>
    <mergeCell ref="C60:G60"/>
    <mergeCell ref="C61:G61"/>
    <mergeCell ref="C62:G62"/>
    <mergeCell ref="C63:G63"/>
    <mergeCell ref="F54:I54"/>
    <mergeCell ref="C74:N74"/>
    <mergeCell ref="C69:G69"/>
    <mergeCell ref="C70:G70"/>
    <mergeCell ref="C71:N71"/>
    <mergeCell ref="C73:N73"/>
    <mergeCell ref="C64:G64"/>
    <mergeCell ref="C65:G65"/>
    <mergeCell ref="C66:N66"/>
    <mergeCell ref="C68:G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F20" sqref="F20:G20"/>
    </sheetView>
  </sheetViews>
  <sheetFormatPr defaultColWidth="9.140625" defaultRowHeight="12.75"/>
  <cols>
    <col min="1" max="1" width="38.8515625" style="0" customWidth="1"/>
    <col min="2" max="2" width="5.140625" style="0" bestFit="1" customWidth="1"/>
    <col min="3" max="4" width="3.00390625" style="0" bestFit="1" customWidth="1"/>
    <col min="5" max="5" width="5.140625" style="0" bestFit="1" customWidth="1"/>
    <col min="6" max="6" width="5.00390625" style="0" bestFit="1" customWidth="1"/>
    <col min="8" max="8" width="10.28125" style="0" bestFit="1" customWidth="1"/>
    <col min="9" max="9" width="6.8515625" style="0" bestFit="1" customWidth="1"/>
    <col min="10" max="10" width="21.00390625" style="0" customWidth="1"/>
  </cols>
  <sheetData>
    <row r="2" spans="1:10" ht="18">
      <c r="A2" s="219" t="s">
        <v>18</v>
      </c>
      <c r="B2" s="220"/>
      <c r="C2" s="220"/>
      <c r="D2" s="220"/>
      <c r="E2" s="220"/>
      <c r="F2" s="220"/>
      <c r="G2" s="220"/>
      <c r="H2" s="220"/>
      <c r="I2" s="220"/>
      <c r="J2" s="221"/>
    </row>
    <row r="3" spans="1:10" ht="18">
      <c r="A3" s="222" t="s">
        <v>19</v>
      </c>
      <c r="B3" s="223"/>
      <c r="C3" s="223"/>
      <c r="D3" s="223"/>
      <c r="E3" s="223"/>
      <c r="F3" s="223"/>
      <c r="G3" s="223"/>
      <c r="H3" s="223"/>
      <c r="I3" s="223"/>
      <c r="J3" s="224"/>
    </row>
    <row r="4" spans="1:10" ht="18">
      <c r="A4" s="225"/>
      <c r="B4" s="226"/>
      <c r="C4" s="226"/>
      <c r="D4" s="226"/>
      <c r="E4" s="226"/>
      <c r="F4" s="226"/>
      <c r="G4" s="226"/>
      <c r="H4" s="226"/>
      <c r="I4" s="226"/>
      <c r="J4" s="227"/>
    </row>
    <row r="5" spans="1:10" ht="52.5" customHeight="1">
      <c r="A5" s="21" t="s">
        <v>2</v>
      </c>
      <c r="B5" s="20" t="s">
        <v>3</v>
      </c>
      <c r="C5" s="20" t="s">
        <v>4</v>
      </c>
      <c r="D5" s="20" t="s">
        <v>5</v>
      </c>
      <c r="E5" s="20" t="s">
        <v>79</v>
      </c>
      <c r="F5" s="22" t="s">
        <v>20</v>
      </c>
      <c r="G5" s="20" t="s">
        <v>7</v>
      </c>
      <c r="H5" s="23" t="s">
        <v>8</v>
      </c>
      <c r="I5" s="20" t="s">
        <v>81</v>
      </c>
      <c r="J5" s="23" t="s">
        <v>9</v>
      </c>
    </row>
    <row r="6" spans="1:10" ht="18" customHeight="1">
      <c r="A6" s="228" t="s">
        <v>21</v>
      </c>
      <c r="B6" s="229"/>
      <c r="C6" s="229"/>
      <c r="D6" s="229"/>
      <c r="E6" s="229"/>
      <c r="F6" s="229"/>
      <c r="G6" s="229"/>
      <c r="H6" s="229"/>
      <c r="I6" s="229"/>
      <c r="J6" s="230"/>
    </row>
    <row r="7" spans="1:10" ht="15">
      <c r="A7" s="2" t="s">
        <v>22</v>
      </c>
      <c r="B7" s="3">
        <v>190</v>
      </c>
      <c r="C7" s="3">
        <v>92</v>
      </c>
      <c r="D7" s="3">
        <v>23</v>
      </c>
      <c r="E7" s="3">
        <v>0</v>
      </c>
      <c r="F7" s="4">
        <f>SUM(B7:E7)</f>
        <v>305</v>
      </c>
      <c r="G7" s="18" t="s">
        <v>23</v>
      </c>
      <c r="H7" s="115">
        <v>0</v>
      </c>
      <c r="I7" s="1">
        <v>365</v>
      </c>
      <c r="J7" s="65">
        <f>F7*H7*I7</f>
        <v>0</v>
      </c>
    </row>
    <row r="8" spans="1:10" ht="15">
      <c r="A8" s="2" t="s">
        <v>80</v>
      </c>
      <c r="B8" s="3">
        <v>7</v>
      </c>
      <c r="C8" s="3">
        <v>0</v>
      </c>
      <c r="D8" s="3">
        <v>0</v>
      </c>
      <c r="E8" s="3">
        <v>0</v>
      </c>
      <c r="F8" s="4">
        <f>SUM(B8:E8)</f>
        <v>7</v>
      </c>
      <c r="G8" s="18" t="s">
        <v>23</v>
      </c>
      <c r="H8" s="115">
        <v>0</v>
      </c>
      <c r="I8" s="1">
        <f>365-52-52-7</f>
        <v>254</v>
      </c>
      <c r="J8" s="65">
        <f>F8*H8*I8</f>
        <v>0</v>
      </c>
    </row>
    <row r="9" spans="1:10" ht="15">
      <c r="A9" s="2" t="s">
        <v>24</v>
      </c>
      <c r="B9" s="3">
        <v>1</v>
      </c>
      <c r="C9" s="3">
        <v>2</v>
      </c>
      <c r="D9" s="3">
        <v>0</v>
      </c>
      <c r="E9" s="3">
        <v>8</v>
      </c>
      <c r="F9" s="4">
        <f>SUM(B9:E9)</f>
        <v>11</v>
      </c>
      <c r="G9" s="18" t="s">
        <v>23</v>
      </c>
      <c r="H9" s="115">
        <v>0</v>
      </c>
      <c r="I9" s="1">
        <v>365</v>
      </c>
      <c r="J9" s="65">
        <f>F9*H9*I9</f>
        <v>0</v>
      </c>
    </row>
    <row r="10" spans="1:10" ht="15">
      <c r="A10" s="5" t="s">
        <v>25</v>
      </c>
      <c r="B10" s="6">
        <v>1</v>
      </c>
      <c r="C10" s="6">
        <v>0</v>
      </c>
      <c r="D10" s="6">
        <v>0</v>
      </c>
      <c r="E10" s="6">
        <v>0</v>
      </c>
      <c r="F10" s="4">
        <f>SUM(B10:E10)</f>
        <v>1</v>
      </c>
      <c r="G10" s="18" t="s">
        <v>23</v>
      </c>
      <c r="H10" s="115">
        <v>0</v>
      </c>
      <c r="I10" s="1">
        <v>365</v>
      </c>
      <c r="J10" s="65">
        <f>F10*H10*I10</f>
        <v>0</v>
      </c>
    </row>
    <row r="11" spans="1:10" ht="15.75">
      <c r="A11" s="231" t="s">
        <v>177</v>
      </c>
      <c r="B11" s="232"/>
      <c r="C11" s="232"/>
      <c r="D11" s="232"/>
      <c r="E11" s="232"/>
      <c r="F11" s="232"/>
      <c r="G11" s="232"/>
      <c r="H11" s="232"/>
      <c r="I11" s="232"/>
      <c r="J11" s="233"/>
    </row>
    <row r="12" spans="1:10" ht="15" hidden="1">
      <c r="A12" s="2" t="s">
        <v>26</v>
      </c>
      <c r="B12" s="234"/>
      <c r="C12" s="235"/>
      <c r="D12" s="235"/>
      <c r="E12" s="236"/>
      <c r="F12" s="1">
        <v>0</v>
      </c>
      <c r="G12" s="18" t="s">
        <v>23</v>
      </c>
      <c r="H12" s="19"/>
      <c r="I12" s="1">
        <v>0</v>
      </c>
      <c r="J12" s="26"/>
    </row>
    <row r="13" spans="1:10" ht="15" hidden="1">
      <c r="A13" s="2" t="s">
        <v>26</v>
      </c>
      <c r="B13" s="237"/>
      <c r="C13" s="238"/>
      <c r="D13" s="238"/>
      <c r="E13" s="239"/>
      <c r="F13" s="1">
        <v>0</v>
      </c>
      <c r="G13" s="18" t="s">
        <v>23</v>
      </c>
      <c r="H13" s="19"/>
      <c r="I13" s="4">
        <v>0</v>
      </c>
      <c r="J13" s="26"/>
    </row>
    <row r="14" spans="1:10" ht="15" hidden="1">
      <c r="A14" s="2" t="s">
        <v>27</v>
      </c>
      <c r="B14" s="240"/>
      <c r="C14" s="241"/>
      <c r="D14" s="241"/>
      <c r="E14" s="242"/>
      <c r="F14" s="1">
        <v>0</v>
      </c>
      <c r="G14" s="18" t="s">
        <v>23</v>
      </c>
      <c r="H14" s="19"/>
      <c r="I14" s="4">
        <v>0</v>
      </c>
      <c r="J14" s="26"/>
    </row>
    <row r="15" spans="1:10" ht="15.75">
      <c r="A15" s="2" t="s">
        <v>144</v>
      </c>
      <c r="B15" s="243"/>
      <c r="C15" s="244"/>
      <c r="D15" s="244"/>
      <c r="E15" s="245"/>
      <c r="F15" s="1">
        <v>100</v>
      </c>
      <c r="G15" s="18" t="s">
        <v>28</v>
      </c>
      <c r="H15" s="115">
        <v>0</v>
      </c>
      <c r="I15" s="4">
        <v>1</v>
      </c>
      <c r="J15" s="65">
        <f>F15*H15</f>
        <v>0</v>
      </c>
    </row>
    <row r="16" spans="1:10" ht="15.75">
      <c r="A16" s="2" t="s">
        <v>142</v>
      </c>
      <c r="B16" s="243"/>
      <c r="C16" s="244"/>
      <c r="D16" s="244"/>
      <c r="E16" s="245"/>
      <c r="F16" s="1">
        <v>100</v>
      </c>
      <c r="G16" s="18" t="s">
        <v>28</v>
      </c>
      <c r="H16" s="115">
        <v>0</v>
      </c>
      <c r="I16" s="4">
        <v>1</v>
      </c>
      <c r="J16" s="65">
        <f>F16*H16</f>
        <v>0</v>
      </c>
    </row>
    <row r="17" spans="1:10" ht="15.75">
      <c r="A17" s="2" t="s">
        <v>143</v>
      </c>
      <c r="B17" s="243"/>
      <c r="C17" s="244"/>
      <c r="D17" s="244"/>
      <c r="E17" s="245"/>
      <c r="F17" s="1">
        <v>100</v>
      </c>
      <c r="G17" s="18" t="s">
        <v>28</v>
      </c>
      <c r="H17" s="115">
        <v>0</v>
      </c>
      <c r="I17" s="4">
        <v>1</v>
      </c>
      <c r="J17" s="65">
        <f>F17*H17</f>
        <v>0</v>
      </c>
    </row>
    <row r="18" spans="1:10" ht="16.5" thickBot="1">
      <c r="A18" s="216"/>
      <c r="B18" s="217"/>
      <c r="C18" s="217"/>
      <c r="D18" s="217"/>
      <c r="E18" s="217"/>
      <c r="F18" s="217"/>
      <c r="G18" s="217"/>
      <c r="H18" s="217"/>
      <c r="I18" s="217"/>
      <c r="J18" s="218"/>
    </row>
    <row r="19" spans="1:10" ht="17.25" thickBot="1" thickTop="1">
      <c r="A19" s="263" t="s">
        <v>88</v>
      </c>
      <c r="B19" s="264"/>
      <c r="C19" s="264"/>
      <c r="D19" s="264"/>
      <c r="E19" s="264"/>
      <c r="F19" s="264"/>
      <c r="G19" s="264"/>
      <c r="H19" s="264"/>
      <c r="I19" s="264"/>
      <c r="J19" s="66">
        <f>SUM(J7:J10)+J17</f>
        <v>0</v>
      </c>
    </row>
    <row r="20" spans="1:10" ht="16.5" thickBot="1" thickTop="1">
      <c r="A20" s="246" t="s">
        <v>29</v>
      </c>
      <c r="B20" s="247"/>
      <c r="C20" s="247"/>
      <c r="D20" s="247"/>
      <c r="E20" s="248"/>
      <c r="F20" s="249" t="s">
        <v>30</v>
      </c>
      <c r="G20" s="250"/>
      <c r="H20" s="251" t="s">
        <v>31</v>
      </c>
      <c r="I20" s="260" t="s">
        <v>89</v>
      </c>
      <c r="J20" s="262">
        <f>(J19/100*F21)*-1</f>
        <v>0</v>
      </c>
    </row>
    <row r="21" spans="1:10" ht="15.75" thickBot="1" thickTop="1">
      <c r="A21" s="253" t="s">
        <v>176</v>
      </c>
      <c r="B21" s="254"/>
      <c r="C21" s="254"/>
      <c r="D21" s="254"/>
      <c r="E21" s="255"/>
      <c r="F21" s="256">
        <v>0</v>
      </c>
      <c r="G21" s="257"/>
      <c r="H21" s="252"/>
      <c r="I21" s="261"/>
      <c r="J21" s="262"/>
    </row>
    <row r="22" spans="1:10" ht="17.25" thickBot="1" thickTop="1">
      <c r="A22" s="258" t="s">
        <v>90</v>
      </c>
      <c r="B22" s="259"/>
      <c r="C22" s="259"/>
      <c r="D22" s="259"/>
      <c r="E22" s="259"/>
      <c r="F22" s="259"/>
      <c r="G22" s="259"/>
      <c r="H22" s="259"/>
      <c r="I22" s="259"/>
      <c r="J22" s="66">
        <f>SUM(J19:J21)</f>
        <v>0</v>
      </c>
    </row>
    <row r="23" spans="1:10" ht="17.25" thickBot="1" thickTop="1">
      <c r="A23" s="214" t="s">
        <v>178</v>
      </c>
      <c r="B23" s="215"/>
      <c r="C23" s="215"/>
      <c r="D23" s="215"/>
      <c r="E23" s="215"/>
      <c r="F23" s="215"/>
      <c r="G23" s="215"/>
      <c r="H23" s="215"/>
      <c r="I23" s="215"/>
      <c r="J23" s="66">
        <f>J22*5</f>
        <v>0</v>
      </c>
    </row>
    <row r="24" ht="13.5" thickTop="1"/>
  </sheetData>
  <mergeCells count="20">
    <mergeCell ref="A22:I22"/>
    <mergeCell ref="I20:I21"/>
    <mergeCell ref="J20:J21"/>
    <mergeCell ref="A19:I19"/>
    <mergeCell ref="B17:E17"/>
    <mergeCell ref="A20:E20"/>
    <mergeCell ref="F20:G20"/>
    <mergeCell ref="H20:H21"/>
    <mergeCell ref="A21:E21"/>
    <mergeCell ref="F21:G21"/>
    <mergeCell ref="A23:I23"/>
    <mergeCell ref="A18:J18"/>
    <mergeCell ref="A2:J2"/>
    <mergeCell ref="A3:J3"/>
    <mergeCell ref="A4:J4"/>
    <mergeCell ref="A6:J6"/>
    <mergeCell ref="A11:J11"/>
    <mergeCell ref="B12:E14"/>
    <mergeCell ref="B15:E15"/>
    <mergeCell ref="B16:E16"/>
  </mergeCells>
  <conditionalFormatting sqref="J20:J2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26" sqref="A26:H26"/>
    </sheetView>
  </sheetViews>
  <sheetFormatPr defaultColWidth="9.140625" defaultRowHeight="12.75"/>
  <cols>
    <col min="1" max="1" width="20.140625" style="0" customWidth="1"/>
    <col min="2" max="2" width="18.28125" style="0" customWidth="1"/>
    <col min="3" max="4" width="19.8515625" style="0" bestFit="1" customWidth="1"/>
    <col min="5" max="5" width="11.140625" style="0" bestFit="1" customWidth="1"/>
    <col min="6" max="6" width="14.140625" style="0" bestFit="1" customWidth="1"/>
    <col min="8" max="8" width="14.7109375" style="0" bestFit="1" customWidth="1"/>
    <col min="9" max="9" width="21.57421875" style="0" bestFit="1" customWidth="1"/>
    <col min="10" max="10" width="12.7109375" style="0" customWidth="1"/>
    <col min="11" max="11" width="12.8515625" style="0" bestFit="1" customWidth="1"/>
    <col min="13" max="13" width="20.140625" style="0" customWidth="1"/>
    <col min="14" max="14" width="24.28125" style="0" customWidth="1"/>
    <col min="15" max="15" width="24.28125" style="0" bestFit="1" customWidth="1"/>
    <col min="16" max="16" width="18.7109375" style="0" bestFit="1" customWidth="1"/>
    <col min="17" max="17" width="11.140625" style="0" customWidth="1"/>
  </cols>
  <sheetData>
    <row r="2" spans="1:9" ht="18">
      <c r="A2" s="272" t="s">
        <v>32</v>
      </c>
      <c r="B2" s="273"/>
      <c r="C2" s="273"/>
      <c r="D2" s="273"/>
      <c r="E2" s="273"/>
      <c r="F2" s="273"/>
      <c r="G2" s="273"/>
      <c r="H2" s="273"/>
      <c r="I2" s="274"/>
    </row>
    <row r="3" spans="1:9" ht="18">
      <c r="A3" s="141" t="s">
        <v>33</v>
      </c>
      <c r="B3" s="142"/>
      <c r="C3" s="142"/>
      <c r="D3" s="142"/>
      <c r="E3" s="142"/>
      <c r="F3" s="142"/>
      <c r="G3" s="142"/>
      <c r="H3" s="142"/>
      <c r="I3" s="275"/>
    </row>
    <row r="4" spans="1:9" ht="15.75">
      <c r="A4" s="276"/>
      <c r="B4" s="277"/>
      <c r="C4" s="277"/>
      <c r="D4" s="277"/>
      <c r="E4" s="277"/>
      <c r="F4" s="277"/>
      <c r="G4" s="277"/>
      <c r="H4" s="277"/>
      <c r="I4" s="278"/>
    </row>
    <row r="5" spans="1:9" ht="15.75">
      <c r="A5" s="228" t="s">
        <v>34</v>
      </c>
      <c r="B5" s="279"/>
      <c r="C5" s="279"/>
      <c r="D5" s="279"/>
      <c r="E5" s="279"/>
      <c r="F5" s="279"/>
      <c r="G5" s="279"/>
      <c r="H5" s="279"/>
      <c r="I5" s="280"/>
    </row>
    <row r="6" spans="1:9" ht="15.75">
      <c r="A6" s="47" t="s">
        <v>161</v>
      </c>
      <c r="B6" s="60">
        <f>SUM(B8:B22)</f>
        <v>513.356</v>
      </c>
      <c r="C6" s="60">
        <f>SUM(C8:C22)</f>
        <v>16132.353299999999</v>
      </c>
      <c r="D6" s="60">
        <f>SUM(D8:D22)</f>
        <v>6266.014999999999</v>
      </c>
      <c r="E6" s="60">
        <f>SUM(E8:E22)</f>
        <v>0</v>
      </c>
      <c r="F6" s="60">
        <f>SUBTOTAL(9,F8:F22)</f>
        <v>22911.724299999998</v>
      </c>
      <c r="G6" s="58"/>
      <c r="H6" s="58"/>
      <c r="I6" s="59"/>
    </row>
    <row r="7" spans="1:9" ht="54" customHeight="1">
      <c r="A7" s="55" t="s">
        <v>2</v>
      </c>
      <c r="B7" s="56" t="s">
        <v>171</v>
      </c>
      <c r="C7" s="56" t="s">
        <v>135</v>
      </c>
      <c r="D7" s="56" t="s">
        <v>172</v>
      </c>
      <c r="E7" s="56" t="s">
        <v>6</v>
      </c>
      <c r="F7" s="57" t="s">
        <v>20</v>
      </c>
      <c r="G7" s="20" t="s">
        <v>7</v>
      </c>
      <c r="H7" s="23" t="s">
        <v>179</v>
      </c>
      <c r="I7" s="55" t="s">
        <v>9</v>
      </c>
    </row>
    <row r="8" spans="1:9" ht="12.75">
      <c r="A8" s="89" t="s">
        <v>153</v>
      </c>
      <c r="B8" s="96">
        <v>19.355</v>
      </c>
      <c r="C8" s="96">
        <v>164.43</v>
      </c>
      <c r="D8" s="96">
        <v>109.705</v>
      </c>
      <c r="E8" s="97"/>
      <c r="F8" s="98">
        <f>SUM(B8:E8)</f>
        <v>293.49</v>
      </c>
      <c r="G8" s="94" t="s">
        <v>35</v>
      </c>
      <c r="H8" s="117">
        <v>0</v>
      </c>
      <c r="I8" s="87">
        <f aca="true" t="shared" si="0" ref="I8:I18">H8*F8*12</f>
        <v>0</v>
      </c>
    </row>
    <row r="9" spans="1:9" ht="12.75" customHeight="1">
      <c r="A9" s="89" t="s">
        <v>167</v>
      </c>
      <c r="B9" s="99">
        <v>8.602</v>
      </c>
      <c r="C9" s="99">
        <v>116.578</v>
      </c>
      <c r="D9" s="99">
        <v>61.715</v>
      </c>
      <c r="E9" s="97"/>
      <c r="F9" s="98">
        <f aca="true" t="shared" si="1" ref="F9:F22">SUM(B9:E9)</f>
        <v>186.895</v>
      </c>
      <c r="G9" s="94" t="s">
        <v>35</v>
      </c>
      <c r="H9" s="117">
        <v>0</v>
      </c>
      <c r="I9" s="87">
        <f t="shared" si="0"/>
        <v>0</v>
      </c>
    </row>
    <row r="10" spans="1:9" ht="12.75" customHeight="1">
      <c r="A10" s="89" t="s">
        <v>154</v>
      </c>
      <c r="B10" s="99">
        <v>0</v>
      </c>
      <c r="C10" s="99">
        <v>1920.623</v>
      </c>
      <c r="D10" s="99">
        <v>1381.368</v>
      </c>
      <c r="E10" s="97"/>
      <c r="F10" s="98">
        <f t="shared" si="1"/>
        <v>3301.991</v>
      </c>
      <c r="G10" s="94" t="s">
        <v>35</v>
      </c>
      <c r="H10" s="117">
        <v>0</v>
      </c>
      <c r="I10" s="87">
        <f t="shared" si="0"/>
        <v>0</v>
      </c>
    </row>
    <row r="11" spans="1:13" ht="12.75" customHeight="1">
      <c r="A11" s="89" t="s">
        <v>87</v>
      </c>
      <c r="B11" s="99">
        <v>0</v>
      </c>
      <c r="C11" s="99">
        <v>8202.955</v>
      </c>
      <c r="D11" s="99">
        <v>2036.945</v>
      </c>
      <c r="E11" s="97"/>
      <c r="F11" s="98">
        <f t="shared" si="1"/>
        <v>10239.9</v>
      </c>
      <c r="G11" s="94" t="s">
        <v>35</v>
      </c>
      <c r="H11" s="117">
        <v>0</v>
      </c>
      <c r="I11" s="87">
        <f t="shared" si="0"/>
        <v>0</v>
      </c>
      <c r="M11" s="54"/>
    </row>
    <row r="12" spans="1:13" ht="12.75" customHeight="1">
      <c r="A12" s="89" t="s">
        <v>155</v>
      </c>
      <c r="B12" s="99"/>
      <c r="C12" s="99"/>
      <c r="D12" s="99"/>
      <c r="E12" s="97"/>
      <c r="F12" s="98"/>
      <c r="G12" s="107"/>
      <c r="H12" s="108"/>
      <c r="I12" s="108"/>
      <c r="M12" s="54"/>
    </row>
    <row r="13" spans="1:9" ht="12.75" customHeight="1">
      <c r="A13" s="89" t="s">
        <v>156</v>
      </c>
      <c r="B13" s="99">
        <v>10</v>
      </c>
      <c r="C13" s="99">
        <v>0</v>
      </c>
      <c r="D13" s="99">
        <v>0</v>
      </c>
      <c r="E13" s="97"/>
      <c r="F13" s="98">
        <f t="shared" si="1"/>
        <v>10</v>
      </c>
      <c r="G13" s="94" t="s">
        <v>35</v>
      </c>
      <c r="H13" s="117">
        <v>0</v>
      </c>
      <c r="I13" s="87">
        <f t="shared" si="0"/>
        <v>0</v>
      </c>
    </row>
    <row r="14" spans="1:9" ht="12.75" customHeight="1">
      <c r="A14" s="89" t="s">
        <v>157</v>
      </c>
      <c r="B14" s="99">
        <v>0</v>
      </c>
      <c r="C14" s="99">
        <v>180.024</v>
      </c>
      <c r="D14" s="99">
        <v>322.673</v>
      </c>
      <c r="E14" s="97"/>
      <c r="F14" s="98">
        <f t="shared" si="1"/>
        <v>502.697</v>
      </c>
      <c r="G14" s="94" t="s">
        <v>35</v>
      </c>
      <c r="H14" s="117">
        <v>0</v>
      </c>
      <c r="I14" s="87">
        <f t="shared" si="0"/>
        <v>0</v>
      </c>
    </row>
    <row r="15" spans="1:9" ht="12.75" customHeight="1">
      <c r="A15" s="89" t="s">
        <v>85</v>
      </c>
      <c r="B15" s="99">
        <v>0</v>
      </c>
      <c r="C15" s="99">
        <v>250.298</v>
      </c>
      <c r="D15" s="99">
        <v>66.58399999999999</v>
      </c>
      <c r="E15" s="97"/>
      <c r="F15" s="98">
        <f t="shared" si="1"/>
        <v>316.882</v>
      </c>
      <c r="G15" s="94" t="s">
        <v>35</v>
      </c>
      <c r="H15" s="117">
        <v>0</v>
      </c>
      <c r="I15" s="87">
        <f t="shared" si="0"/>
        <v>0</v>
      </c>
    </row>
    <row r="16" spans="1:9" ht="12.75" customHeight="1">
      <c r="A16" s="89" t="s">
        <v>86</v>
      </c>
      <c r="B16" s="99">
        <v>10.333</v>
      </c>
      <c r="C16" s="99">
        <v>398.67100000000005</v>
      </c>
      <c r="D16" s="99">
        <v>50.924</v>
      </c>
      <c r="E16" s="97"/>
      <c r="F16" s="98">
        <f t="shared" si="1"/>
        <v>459.92800000000005</v>
      </c>
      <c r="G16" s="94" t="s">
        <v>35</v>
      </c>
      <c r="H16" s="117">
        <v>0</v>
      </c>
      <c r="I16" s="87">
        <f t="shared" si="0"/>
        <v>0</v>
      </c>
    </row>
    <row r="17" spans="1:9" ht="12.75" customHeight="1">
      <c r="A17" s="89" t="s">
        <v>158</v>
      </c>
      <c r="B17" s="99"/>
      <c r="C17" s="99"/>
      <c r="D17" s="99"/>
      <c r="E17" s="97"/>
      <c r="F17" s="98"/>
      <c r="G17" s="107"/>
      <c r="H17" s="108"/>
      <c r="I17" s="108"/>
    </row>
    <row r="18" spans="1:9" ht="12.75" customHeight="1">
      <c r="A18" s="89" t="s">
        <v>83</v>
      </c>
      <c r="B18" s="99">
        <v>0</v>
      </c>
      <c r="C18" s="99">
        <v>65.449</v>
      </c>
      <c r="D18" s="99">
        <v>69.282</v>
      </c>
      <c r="E18" s="97"/>
      <c r="F18" s="98">
        <f t="shared" si="1"/>
        <v>134.731</v>
      </c>
      <c r="G18" s="94" t="s">
        <v>35</v>
      </c>
      <c r="H18" s="117">
        <v>0</v>
      </c>
      <c r="I18" s="87">
        <f t="shared" si="0"/>
        <v>0</v>
      </c>
    </row>
    <row r="19" spans="1:9" ht="12.75" customHeight="1">
      <c r="A19" s="89" t="s">
        <v>159</v>
      </c>
      <c r="B19" s="99">
        <v>359.376</v>
      </c>
      <c r="C19" s="99">
        <v>4117.225</v>
      </c>
      <c r="D19" s="99">
        <v>1852.6419999999998</v>
      </c>
      <c r="E19" s="97"/>
      <c r="F19" s="98">
        <f t="shared" si="1"/>
        <v>6329.243</v>
      </c>
      <c r="G19" s="94" t="s">
        <v>35</v>
      </c>
      <c r="H19" s="117">
        <v>0</v>
      </c>
      <c r="I19" s="87">
        <f>H19*F19*12</f>
        <v>0</v>
      </c>
    </row>
    <row r="20" spans="1:9" ht="12.75" customHeight="1">
      <c r="A20" s="89" t="s">
        <v>84</v>
      </c>
      <c r="B20" s="99">
        <v>87.645</v>
      </c>
      <c r="C20" s="99">
        <v>109.567</v>
      </c>
      <c r="D20" s="99">
        <v>23.66</v>
      </c>
      <c r="E20" s="97"/>
      <c r="F20" s="98">
        <f t="shared" si="1"/>
        <v>220.87199999999999</v>
      </c>
      <c r="G20" s="94" t="s">
        <v>35</v>
      </c>
      <c r="H20" s="117">
        <v>0</v>
      </c>
      <c r="I20" s="87">
        <f>H20*F20*12</f>
        <v>0</v>
      </c>
    </row>
    <row r="21" spans="1:9" ht="12.75" customHeight="1">
      <c r="A21" s="89" t="s">
        <v>160</v>
      </c>
      <c r="B21" s="99">
        <v>4.459</v>
      </c>
      <c r="C21" s="99">
        <v>383.9733</v>
      </c>
      <c r="D21" s="99">
        <v>148.74899999999997</v>
      </c>
      <c r="E21" s="97"/>
      <c r="F21" s="98">
        <f t="shared" si="1"/>
        <v>537.1813</v>
      </c>
      <c r="G21" s="94" t="s">
        <v>35</v>
      </c>
      <c r="H21" s="117">
        <v>0</v>
      </c>
      <c r="I21" s="87">
        <f>H21*F21*12</f>
        <v>0</v>
      </c>
    </row>
    <row r="22" spans="1:9" ht="12.75" customHeight="1">
      <c r="A22" s="89" t="s">
        <v>82</v>
      </c>
      <c r="B22" s="99">
        <v>13.586</v>
      </c>
      <c r="C22" s="99">
        <v>222.56</v>
      </c>
      <c r="D22" s="99">
        <v>141.768</v>
      </c>
      <c r="E22" s="97"/>
      <c r="F22" s="98">
        <f t="shared" si="1"/>
        <v>377.914</v>
      </c>
      <c r="G22" s="94" t="s">
        <v>35</v>
      </c>
      <c r="H22" s="117">
        <v>0</v>
      </c>
      <c r="I22" s="87">
        <f>H22*F22*12</f>
        <v>0</v>
      </c>
    </row>
    <row r="23" spans="1:9" ht="27.75" customHeight="1">
      <c r="A23" s="270" t="s">
        <v>168</v>
      </c>
      <c r="B23" s="271"/>
      <c r="C23" s="271"/>
      <c r="D23" s="271"/>
      <c r="E23" s="271"/>
      <c r="F23" s="267"/>
      <c r="G23" s="95" t="s">
        <v>185</v>
      </c>
      <c r="H23" s="117">
        <v>0</v>
      </c>
      <c r="I23" s="88">
        <f>H23*12</f>
        <v>0</v>
      </c>
    </row>
    <row r="24" spans="1:9" ht="12.75" customHeight="1">
      <c r="A24" s="90" t="s">
        <v>169</v>
      </c>
      <c r="B24" s="93"/>
      <c r="C24" s="91"/>
      <c r="D24" s="91"/>
      <c r="E24" s="92">
        <v>170</v>
      </c>
      <c r="F24" s="100">
        <f>SUM(B24:E24)</f>
        <v>170</v>
      </c>
      <c r="G24" s="27" t="s">
        <v>37</v>
      </c>
      <c r="H24" s="117">
        <v>0</v>
      </c>
      <c r="I24" s="88">
        <f>H24*F24</f>
        <v>0</v>
      </c>
    </row>
    <row r="25" spans="1:9" ht="25.5">
      <c r="A25" s="101" t="s">
        <v>36</v>
      </c>
      <c r="B25" s="265">
        <v>210</v>
      </c>
      <c r="C25" s="266"/>
      <c r="D25" s="266"/>
      <c r="E25" s="266"/>
      <c r="F25" s="267"/>
      <c r="G25" s="27" t="s">
        <v>37</v>
      </c>
      <c r="H25" s="117">
        <v>0</v>
      </c>
      <c r="I25" s="88">
        <f>H25*B25</f>
        <v>0</v>
      </c>
    </row>
    <row r="26" spans="1:9" ht="16.5" thickBot="1">
      <c r="A26" s="263" t="s">
        <v>38</v>
      </c>
      <c r="B26" s="264"/>
      <c r="C26" s="264"/>
      <c r="D26" s="264"/>
      <c r="E26" s="264"/>
      <c r="F26" s="264"/>
      <c r="G26" s="264"/>
      <c r="H26" s="268"/>
      <c r="I26" s="113">
        <f>SUM(I8:I25)</f>
        <v>0</v>
      </c>
    </row>
    <row r="27" spans="1:9" ht="17.25" thickBot="1" thickTop="1">
      <c r="A27" s="214" t="s">
        <v>186</v>
      </c>
      <c r="B27" s="215"/>
      <c r="C27" s="215"/>
      <c r="D27" s="215"/>
      <c r="E27" s="215"/>
      <c r="F27" s="215"/>
      <c r="G27" s="215"/>
      <c r="H27" s="269"/>
      <c r="I27" s="114">
        <f>I26*5</f>
        <v>0</v>
      </c>
    </row>
    <row r="28" ht="13.5" thickTop="1"/>
    <row r="30" spans="1:2" ht="13.5">
      <c r="A30" s="25"/>
      <c r="B30" s="25"/>
    </row>
  </sheetData>
  <autoFilter ref="A7:I27"/>
  <mergeCells count="8">
    <mergeCell ref="A2:I2"/>
    <mergeCell ref="A3:I3"/>
    <mergeCell ref="A4:I4"/>
    <mergeCell ref="A5:I5"/>
    <mergeCell ref="B25:F25"/>
    <mergeCell ref="A26:H26"/>
    <mergeCell ref="A27:H27"/>
    <mergeCell ref="A23:F23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3">
      <selection activeCell="A15" sqref="A15"/>
    </sheetView>
  </sheetViews>
  <sheetFormatPr defaultColWidth="9.140625" defaultRowHeight="12.75"/>
  <cols>
    <col min="1" max="1" width="39.7109375" style="0" customWidth="1"/>
    <col min="2" max="2" width="9.28125" style="0" bestFit="1" customWidth="1"/>
    <col min="5" max="5" width="13.7109375" style="0" bestFit="1" customWidth="1"/>
    <col min="6" max="6" width="12.57421875" style="0" customWidth="1"/>
    <col min="9" max="9" width="12.57421875" style="0" customWidth="1"/>
    <col min="10" max="10" width="16.57421875" style="0" customWidth="1"/>
  </cols>
  <sheetData>
    <row r="2" spans="1:10" ht="18">
      <c r="A2" s="272" t="s">
        <v>39</v>
      </c>
      <c r="B2" s="273"/>
      <c r="C2" s="273"/>
      <c r="D2" s="273"/>
      <c r="E2" s="273"/>
      <c r="F2" s="273"/>
      <c r="G2" s="273"/>
      <c r="H2" s="273"/>
      <c r="I2" s="273"/>
      <c r="J2" s="274"/>
    </row>
    <row r="3" spans="1:10" ht="18">
      <c r="A3" s="141" t="s">
        <v>40</v>
      </c>
      <c r="B3" s="142"/>
      <c r="C3" s="142"/>
      <c r="D3" s="142"/>
      <c r="E3" s="142"/>
      <c r="F3" s="142"/>
      <c r="G3" s="142"/>
      <c r="H3" s="142"/>
      <c r="I3" s="142"/>
      <c r="J3" s="275"/>
    </row>
    <row r="4" spans="1:10" ht="15.75">
      <c r="A4" s="276"/>
      <c r="B4" s="277"/>
      <c r="C4" s="277"/>
      <c r="D4" s="277"/>
      <c r="E4" s="277"/>
      <c r="F4" s="277"/>
      <c r="G4" s="277"/>
      <c r="H4" s="277"/>
      <c r="I4" s="277"/>
      <c r="J4" s="278"/>
    </row>
    <row r="5" spans="1:10" ht="31.5" customHeight="1">
      <c r="A5" s="69" t="s">
        <v>2</v>
      </c>
      <c r="B5" s="52" t="s">
        <v>3</v>
      </c>
      <c r="C5" s="52" t="s">
        <v>4</v>
      </c>
      <c r="D5" s="52" t="s">
        <v>5</v>
      </c>
      <c r="E5" s="52" t="s">
        <v>6</v>
      </c>
      <c r="F5" s="70" t="s">
        <v>162</v>
      </c>
      <c r="G5" s="71"/>
      <c r="H5" s="53" t="s">
        <v>7</v>
      </c>
      <c r="I5" s="69" t="s">
        <v>8</v>
      </c>
      <c r="J5" s="69" t="s">
        <v>9</v>
      </c>
    </row>
    <row r="6" spans="1:10" ht="15">
      <c r="A6" s="310" t="s">
        <v>41</v>
      </c>
      <c r="B6" s="311"/>
      <c r="C6" s="311"/>
      <c r="D6" s="311"/>
      <c r="E6" s="311"/>
      <c r="F6" s="311"/>
      <c r="G6" s="311"/>
      <c r="H6" s="311"/>
      <c r="I6" s="311"/>
      <c r="J6" s="312"/>
    </row>
    <row r="7" spans="1:10" ht="15">
      <c r="A7" s="72" t="s">
        <v>42</v>
      </c>
      <c r="B7" s="76">
        <v>1500</v>
      </c>
      <c r="C7" s="76">
        <v>0</v>
      </c>
      <c r="D7" s="76">
        <v>15600</v>
      </c>
      <c r="E7" s="76">
        <v>0</v>
      </c>
      <c r="F7" s="305">
        <f>SUM(B7:E7)</f>
        <v>17100</v>
      </c>
      <c r="G7" s="306"/>
      <c r="H7" s="73" t="s">
        <v>43</v>
      </c>
      <c r="I7" s="118">
        <v>0</v>
      </c>
      <c r="J7" s="78">
        <f>I7*F7</f>
        <v>0</v>
      </c>
    </row>
    <row r="8" spans="1:10" ht="15">
      <c r="A8" s="72" t="s">
        <v>67</v>
      </c>
      <c r="B8" s="76">
        <v>60</v>
      </c>
      <c r="C8" s="76">
        <v>0</v>
      </c>
      <c r="D8" s="76">
        <v>10</v>
      </c>
      <c r="E8" s="76">
        <v>0</v>
      </c>
      <c r="F8" s="305">
        <f aca="true" t="shared" si="0" ref="F8:F25">SUM(B8:E8)</f>
        <v>70</v>
      </c>
      <c r="G8" s="306"/>
      <c r="H8" s="73" t="s">
        <v>43</v>
      </c>
      <c r="I8" s="118">
        <v>0</v>
      </c>
      <c r="J8" s="78">
        <f aca="true" t="shared" si="1" ref="J8:J25">I8*F8</f>
        <v>0</v>
      </c>
    </row>
    <row r="9" spans="1:10" ht="15">
      <c r="A9" s="72" t="s">
        <v>44</v>
      </c>
      <c r="B9" s="76">
        <v>940</v>
      </c>
      <c r="C9" s="76">
        <v>264</v>
      </c>
      <c r="D9" s="76">
        <v>768</v>
      </c>
      <c r="E9" s="76">
        <v>0</v>
      </c>
      <c r="F9" s="305">
        <f t="shared" si="0"/>
        <v>1972</v>
      </c>
      <c r="G9" s="306"/>
      <c r="H9" s="73" t="s">
        <v>43</v>
      </c>
      <c r="I9" s="118">
        <v>0</v>
      </c>
      <c r="J9" s="78">
        <f t="shared" si="1"/>
        <v>0</v>
      </c>
    </row>
    <row r="10" spans="1:10" ht="15">
      <c r="A10" s="72" t="s">
        <v>45</v>
      </c>
      <c r="B10" s="76">
        <v>7560</v>
      </c>
      <c r="C10" s="76">
        <v>5550</v>
      </c>
      <c r="D10" s="76">
        <v>180</v>
      </c>
      <c r="E10" s="76">
        <v>0</v>
      </c>
      <c r="F10" s="305">
        <f t="shared" si="0"/>
        <v>13290</v>
      </c>
      <c r="G10" s="306"/>
      <c r="H10" s="73" t="s">
        <v>43</v>
      </c>
      <c r="I10" s="118">
        <v>0</v>
      </c>
      <c r="J10" s="78">
        <f t="shared" si="1"/>
        <v>0</v>
      </c>
    </row>
    <row r="11" spans="1:10" ht="15">
      <c r="A11" s="72" t="s">
        <v>46</v>
      </c>
      <c r="B11" s="76">
        <v>240</v>
      </c>
      <c r="C11" s="76">
        <v>95</v>
      </c>
      <c r="D11" s="76">
        <v>25</v>
      </c>
      <c r="E11" s="76">
        <v>0</v>
      </c>
      <c r="F11" s="305">
        <f t="shared" si="0"/>
        <v>360</v>
      </c>
      <c r="G11" s="306"/>
      <c r="H11" s="73" t="s">
        <v>43</v>
      </c>
      <c r="I11" s="118">
        <v>0</v>
      </c>
      <c r="J11" s="78">
        <f t="shared" si="1"/>
        <v>0</v>
      </c>
    </row>
    <row r="12" spans="1:10" ht="15">
      <c r="A12" s="72" t="s">
        <v>47</v>
      </c>
      <c r="B12" s="76">
        <v>16320</v>
      </c>
      <c r="C12" s="76">
        <v>22200</v>
      </c>
      <c r="D12" s="76">
        <v>2160</v>
      </c>
      <c r="E12" s="76">
        <v>0</v>
      </c>
      <c r="F12" s="305">
        <f t="shared" si="0"/>
        <v>40680</v>
      </c>
      <c r="G12" s="306"/>
      <c r="H12" s="73" t="s">
        <v>43</v>
      </c>
      <c r="I12" s="118">
        <v>0</v>
      </c>
      <c r="J12" s="78">
        <f t="shared" si="1"/>
        <v>0</v>
      </c>
    </row>
    <row r="13" spans="1:10" ht="15">
      <c r="A13" s="72" t="s">
        <v>68</v>
      </c>
      <c r="B13" s="76">
        <v>960</v>
      </c>
      <c r="C13" s="76">
        <v>60</v>
      </c>
      <c r="D13" s="76">
        <v>10</v>
      </c>
      <c r="E13" s="76">
        <v>0</v>
      </c>
      <c r="F13" s="305">
        <f t="shared" si="0"/>
        <v>1030</v>
      </c>
      <c r="G13" s="306"/>
      <c r="H13" s="73" t="s">
        <v>43</v>
      </c>
      <c r="I13" s="118">
        <v>0</v>
      </c>
      <c r="J13" s="78">
        <f t="shared" si="1"/>
        <v>0</v>
      </c>
    </row>
    <row r="14" spans="1:10" ht="15">
      <c r="A14" s="72" t="s">
        <v>48</v>
      </c>
      <c r="B14" s="76">
        <v>72</v>
      </c>
      <c r="C14" s="76">
        <v>60</v>
      </c>
      <c r="D14" s="76">
        <v>30</v>
      </c>
      <c r="E14" s="76">
        <v>0</v>
      </c>
      <c r="F14" s="305">
        <f t="shared" si="0"/>
        <v>162</v>
      </c>
      <c r="G14" s="306"/>
      <c r="H14" s="73" t="s">
        <v>43</v>
      </c>
      <c r="I14" s="118">
        <v>0</v>
      </c>
      <c r="J14" s="78">
        <f t="shared" si="1"/>
        <v>0</v>
      </c>
    </row>
    <row r="15" spans="1:10" ht="15">
      <c r="A15" s="72" t="s">
        <v>49</v>
      </c>
      <c r="B15" s="76">
        <f>3750*12</f>
        <v>45000</v>
      </c>
      <c r="C15" s="76">
        <v>33000</v>
      </c>
      <c r="D15" s="76">
        <v>3600</v>
      </c>
      <c r="E15" s="76">
        <v>0</v>
      </c>
      <c r="F15" s="305">
        <f t="shared" si="0"/>
        <v>81600</v>
      </c>
      <c r="G15" s="306"/>
      <c r="H15" s="73" t="s">
        <v>43</v>
      </c>
      <c r="I15" s="118">
        <v>0</v>
      </c>
      <c r="J15" s="78">
        <f t="shared" si="1"/>
        <v>0</v>
      </c>
    </row>
    <row r="16" spans="1:10" ht="15">
      <c r="A16" s="72" t="s">
        <v>69</v>
      </c>
      <c r="B16" s="76">
        <v>960</v>
      </c>
      <c r="C16" s="76">
        <v>60</v>
      </c>
      <c r="D16" s="76">
        <v>10</v>
      </c>
      <c r="E16" s="76">
        <v>0</v>
      </c>
      <c r="F16" s="305">
        <f t="shared" si="0"/>
        <v>1030</v>
      </c>
      <c r="G16" s="306"/>
      <c r="H16" s="73" t="s">
        <v>43</v>
      </c>
      <c r="I16" s="118">
        <v>0</v>
      </c>
      <c r="J16" s="78">
        <f t="shared" si="1"/>
        <v>0</v>
      </c>
    </row>
    <row r="17" spans="1:10" ht="15">
      <c r="A17" s="72" t="s">
        <v>50</v>
      </c>
      <c r="B17" s="76">
        <v>110</v>
      </c>
      <c r="C17" s="76">
        <v>4350</v>
      </c>
      <c r="D17" s="76">
        <v>192</v>
      </c>
      <c r="E17" s="76">
        <v>0</v>
      </c>
      <c r="F17" s="305">
        <f t="shared" si="0"/>
        <v>4652</v>
      </c>
      <c r="G17" s="306"/>
      <c r="H17" s="73" t="s">
        <v>43</v>
      </c>
      <c r="I17" s="118">
        <v>0</v>
      </c>
      <c r="J17" s="78">
        <f t="shared" si="1"/>
        <v>0</v>
      </c>
    </row>
    <row r="18" spans="1:10" ht="15">
      <c r="A18" s="72" t="s">
        <v>51</v>
      </c>
      <c r="B18" s="76">
        <v>700</v>
      </c>
      <c r="C18" s="76">
        <v>0</v>
      </c>
      <c r="D18" s="76">
        <v>0</v>
      </c>
      <c r="E18" s="76">
        <v>0</v>
      </c>
      <c r="F18" s="305">
        <f t="shared" si="0"/>
        <v>700</v>
      </c>
      <c r="G18" s="306"/>
      <c r="H18" s="73" t="s">
        <v>43</v>
      </c>
      <c r="I18" s="118">
        <v>0</v>
      </c>
      <c r="J18" s="78">
        <f t="shared" si="1"/>
        <v>0</v>
      </c>
    </row>
    <row r="19" spans="1:10" ht="15">
      <c r="A19" s="72" t="s">
        <v>52</v>
      </c>
      <c r="B19" s="76">
        <f>1940*12</f>
        <v>23280</v>
      </c>
      <c r="C19" s="76">
        <v>31320</v>
      </c>
      <c r="D19" s="76">
        <v>4320</v>
      </c>
      <c r="E19" s="76">
        <v>0</v>
      </c>
      <c r="F19" s="305">
        <f t="shared" si="0"/>
        <v>58920</v>
      </c>
      <c r="G19" s="306"/>
      <c r="H19" s="73" t="s">
        <v>43</v>
      </c>
      <c r="I19" s="118">
        <v>0</v>
      </c>
      <c r="J19" s="78">
        <f t="shared" si="1"/>
        <v>0</v>
      </c>
    </row>
    <row r="20" spans="1:10" ht="15">
      <c r="A20" s="307" t="s">
        <v>163</v>
      </c>
      <c r="B20" s="308"/>
      <c r="C20" s="308"/>
      <c r="D20" s="308"/>
      <c r="E20" s="308"/>
      <c r="F20" s="308"/>
      <c r="G20" s="308"/>
      <c r="H20" s="308"/>
      <c r="I20" s="308"/>
      <c r="J20" s="309"/>
    </row>
    <row r="21" spans="1:10" ht="15">
      <c r="A21" s="74" t="s">
        <v>53</v>
      </c>
      <c r="B21" s="77">
        <v>26</v>
      </c>
      <c r="C21" s="77">
        <v>24</v>
      </c>
      <c r="D21" s="77">
        <v>84</v>
      </c>
      <c r="E21" s="77">
        <v>0</v>
      </c>
      <c r="F21" s="303">
        <f t="shared" si="0"/>
        <v>134</v>
      </c>
      <c r="G21" s="304"/>
      <c r="H21" s="75" t="s">
        <v>43</v>
      </c>
      <c r="I21" s="118">
        <v>0</v>
      </c>
      <c r="J21" s="79">
        <f t="shared" si="1"/>
        <v>0</v>
      </c>
    </row>
    <row r="22" spans="1:10" ht="15">
      <c r="A22" s="74" t="s">
        <v>54</v>
      </c>
      <c r="B22" s="77">
        <v>720</v>
      </c>
      <c r="C22" s="77">
        <v>1800</v>
      </c>
      <c r="D22" s="77">
        <v>300</v>
      </c>
      <c r="E22" s="77">
        <v>0</v>
      </c>
      <c r="F22" s="303">
        <f t="shared" si="0"/>
        <v>2820</v>
      </c>
      <c r="G22" s="304"/>
      <c r="H22" s="75" t="s">
        <v>64</v>
      </c>
      <c r="I22" s="118">
        <v>0</v>
      </c>
      <c r="J22" s="79">
        <f t="shared" si="1"/>
        <v>0</v>
      </c>
    </row>
    <row r="23" spans="1:10" ht="15">
      <c r="A23" s="74" t="s">
        <v>55</v>
      </c>
      <c r="B23" s="77">
        <v>1</v>
      </c>
      <c r="C23" s="77">
        <v>600</v>
      </c>
      <c r="D23" s="77">
        <v>150</v>
      </c>
      <c r="E23" s="77">
        <v>0</v>
      </c>
      <c r="F23" s="303">
        <f t="shared" si="0"/>
        <v>751</v>
      </c>
      <c r="G23" s="304"/>
      <c r="H23" s="75" t="s">
        <v>65</v>
      </c>
      <c r="I23" s="118">
        <v>0</v>
      </c>
      <c r="J23" s="79">
        <f t="shared" si="1"/>
        <v>0</v>
      </c>
    </row>
    <row r="24" spans="1:10" ht="15">
      <c r="A24" s="74" t="s">
        <v>70</v>
      </c>
      <c r="B24" s="77">
        <v>0</v>
      </c>
      <c r="C24" s="77">
        <v>0</v>
      </c>
      <c r="D24" s="77">
        <v>20</v>
      </c>
      <c r="E24" s="77">
        <v>0</v>
      </c>
      <c r="F24" s="303">
        <f>SUM(B24:E24)</f>
        <v>20</v>
      </c>
      <c r="G24" s="304"/>
      <c r="H24" s="75" t="s">
        <v>43</v>
      </c>
      <c r="I24" s="118">
        <v>0</v>
      </c>
      <c r="J24" s="79">
        <f t="shared" si="1"/>
        <v>0</v>
      </c>
    </row>
    <row r="25" spans="1:10" ht="15">
      <c r="A25" s="74" t="s">
        <v>66</v>
      </c>
      <c r="B25" s="77">
        <v>0</v>
      </c>
      <c r="C25" s="77">
        <v>0</v>
      </c>
      <c r="D25" s="77">
        <v>0</v>
      </c>
      <c r="E25" s="77">
        <v>300</v>
      </c>
      <c r="F25" s="303">
        <f t="shared" si="0"/>
        <v>300</v>
      </c>
      <c r="G25" s="304"/>
      <c r="H25" s="75" t="s">
        <v>64</v>
      </c>
      <c r="I25" s="118">
        <v>0</v>
      </c>
      <c r="J25" s="79">
        <f t="shared" si="1"/>
        <v>0</v>
      </c>
    </row>
    <row r="26" spans="1:10" ht="16.5" thickBot="1">
      <c r="A26" s="263" t="s">
        <v>183</v>
      </c>
      <c r="B26" s="264"/>
      <c r="C26" s="264"/>
      <c r="D26" s="264"/>
      <c r="E26" s="264"/>
      <c r="F26" s="264"/>
      <c r="G26" s="264"/>
      <c r="H26" s="264"/>
      <c r="I26" s="268"/>
      <c r="J26" s="67">
        <f>SUM(J7:J25)</f>
        <v>0</v>
      </c>
    </row>
    <row r="27" spans="1:10" ht="15" thickBot="1" thickTop="1">
      <c r="A27" s="281" t="s">
        <v>180</v>
      </c>
      <c r="B27" s="301"/>
      <c r="C27" s="301"/>
      <c r="D27" s="301"/>
      <c r="E27" s="301"/>
      <c r="F27" s="301"/>
      <c r="G27" s="301"/>
      <c r="H27" s="301"/>
      <c r="I27" s="302"/>
      <c r="J27" s="80">
        <f>J26*5</f>
        <v>0</v>
      </c>
    </row>
    <row r="28" spans="1:10" ht="16.5" thickTop="1">
      <c r="A28" s="83"/>
      <c r="B28" s="81"/>
      <c r="C28" s="81"/>
      <c r="D28" s="81"/>
      <c r="E28" s="81"/>
      <c r="F28" s="81"/>
      <c r="G28" s="81"/>
      <c r="H28" s="81"/>
      <c r="I28" s="81"/>
      <c r="J28" s="82"/>
    </row>
    <row r="29" spans="1:10" ht="18">
      <c r="A29" s="272" t="s">
        <v>164</v>
      </c>
      <c r="B29" s="273"/>
      <c r="C29" s="273"/>
      <c r="D29" s="273"/>
      <c r="E29" s="273"/>
      <c r="F29" s="273"/>
      <c r="G29" s="273"/>
      <c r="H29" s="273"/>
      <c r="I29" s="273"/>
      <c r="J29" s="274"/>
    </row>
    <row r="30" spans="1:10" ht="18">
      <c r="A30" s="141" t="s">
        <v>71</v>
      </c>
      <c r="B30" s="142"/>
      <c r="C30" s="142"/>
      <c r="D30" s="142"/>
      <c r="E30" s="142"/>
      <c r="F30" s="142"/>
      <c r="G30" s="142"/>
      <c r="H30" s="142"/>
      <c r="I30" s="142"/>
      <c r="J30" s="275"/>
    </row>
    <row r="31" spans="1:10" ht="15.75">
      <c r="A31" s="276"/>
      <c r="B31" s="277"/>
      <c r="C31" s="277"/>
      <c r="D31" s="277"/>
      <c r="E31" s="277"/>
      <c r="F31" s="277"/>
      <c r="G31" s="277"/>
      <c r="H31" s="277"/>
      <c r="I31" s="277"/>
      <c r="J31" s="278"/>
    </row>
    <row r="32" spans="1:10" ht="12.75">
      <c r="A32" s="297" t="s">
        <v>2</v>
      </c>
      <c r="B32" s="299" t="s">
        <v>3</v>
      </c>
      <c r="C32" s="299" t="s">
        <v>4</v>
      </c>
      <c r="D32" s="299" t="s">
        <v>5</v>
      </c>
      <c r="E32" s="291"/>
      <c r="F32" s="293" t="s">
        <v>74</v>
      </c>
      <c r="G32" s="295"/>
      <c r="H32" s="295"/>
      <c r="I32" s="284"/>
      <c r="J32" s="286" t="s">
        <v>73</v>
      </c>
    </row>
    <row r="33" spans="1:10" ht="60" customHeight="1">
      <c r="A33" s="298"/>
      <c r="B33" s="300"/>
      <c r="C33" s="300"/>
      <c r="D33" s="300"/>
      <c r="E33" s="292"/>
      <c r="F33" s="294"/>
      <c r="G33" s="296"/>
      <c r="H33" s="296"/>
      <c r="I33" s="285"/>
      <c r="J33" s="287"/>
    </row>
    <row r="34" spans="1:10" ht="17.25" customHeight="1">
      <c r="A34" s="288" t="s">
        <v>72</v>
      </c>
      <c r="B34" s="289"/>
      <c r="C34" s="289"/>
      <c r="D34" s="289"/>
      <c r="E34" s="289"/>
      <c r="F34" s="289"/>
      <c r="G34" s="289"/>
      <c r="H34" s="289"/>
      <c r="I34" s="289"/>
      <c r="J34" s="290"/>
    </row>
    <row r="35" spans="1:10" ht="30">
      <c r="A35" s="11" t="s">
        <v>230</v>
      </c>
      <c r="B35" s="24">
        <f>(36*4)*52</f>
        <v>7488</v>
      </c>
      <c r="C35" s="17">
        <v>0</v>
      </c>
      <c r="D35" s="17">
        <v>0</v>
      </c>
      <c r="E35" s="112"/>
      <c r="F35" s="119">
        <v>0</v>
      </c>
      <c r="G35" s="109"/>
      <c r="H35" s="110"/>
      <c r="I35" s="111"/>
      <c r="J35" s="84">
        <f>F35*12</f>
        <v>0</v>
      </c>
    </row>
    <row r="36" spans="1:10" ht="30">
      <c r="A36" s="11" t="s">
        <v>75</v>
      </c>
      <c r="B36" s="17">
        <v>0</v>
      </c>
      <c r="C36" s="24">
        <f>108*52</f>
        <v>5616</v>
      </c>
      <c r="D36" s="17">
        <v>0</v>
      </c>
      <c r="E36" s="112"/>
      <c r="F36" s="119">
        <v>0</v>
      </c>
      <c r="G36" s="109"/>
      <c r="H36" s="110"/>
      <c r="I36" s="111"/>
      <c r="J36" s="84">
        <f>F36*12</f>
        <v>0</v>
      </c>
    </row>
    <row r="37" spans="1:10" ht="30">
      <c r="A37" s="11" t="s">
        <v>76</v>
      </c>
      <c r="B37" s="17">
        <v>0</v>
      </c>
      <c r="C37" s="17">
        <v>0</v>
      </c>
      <c r="D37" s="24">
        <f>18*52</f>
        <v>936</v>
      </c>
      <c r="E37" s="112"/>
      <c r="F37" s="119">
        <v>0</v>
      </c>
      <c r="G37" s="109"/>
      <c r="H37" s="110"/>
      <c r="I37" s="111"/>
      <c r="J37" s="84">
        <f>F37*12</f>
        <v>0</v>
      </c>
    </row>
    <row r="38" spans="1:10" ht="15">
      <c r="A38" s="12"/>
      <c r="B38" s="13"/>
      <c r="C38" s="13"/>
      <c r="D38" s="13"/>
      <c r="E38" s="13"/>
      <c r="F38" s="15"/>
      <c r="G38" s="16"/>
      <c r="H38" s="14"/>
      <c r="I38" s="10"/>
      <c r="J38" s="10"/>
    </row>
    <row r="39" spans="1:10" ht="16.5" thickBot="1">
      <c r="A39" s="263" t="s">
        <v>181</v>
      </c>
      <c r="B39" s="264"/>
      <c r="C39" s="264"/>
      <c r="D39" s="264"/>
      <c r="E39" s="264"/>
      <c r="F39" s="264"/>
      <c r="G39" s="264"/>
      <c r="H39" s="264"/>
      <c r="I39" s="268"/>
      <c r="J39" s="85">
        <f>SUM(J35:J38)</f>
        <v>0</v>
      </c>
    </row>
    <row r="40" spans="1:10" ht="17.25" thickBot="1" thickTop="1">
      <c r="A40" s="281" t="s">
        <v>182</v>
      </c>
      <c r="B40" s="282"/>
      <c r="C40" s="282"/>
      <c r="D40" s="282"/>
      <c r="E40" s="282"/>
      <c r="F40" s="282"/>
      <c r="G40" s="282"/>
      <c r="H40" s="282"/>
      <c r="I40" s="283"/>
      <c r="J40" s="80">
        <f>J39*5</f>
        <v>0</v>
      </c>
    </row>
    <row r="41" ht="13.5" thickTop="1"/>
  </sheetData>
  <mergeCells count="41">
    <mergeCell ref="A2:J2"/>
    <mergeCell ref="A3:J3"/>
    <mergeCell ref="A4:J4"/>
    <mergeCell ref="A6:J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A20:J20"/>
    <mergeCell ref="F21:G21"/>
    <mergeCell ref="F22:G22"/>
    <mergeCell ref="F23:G23"/>
    <mergeCell ref="F24:G24"/>
    <mergeCell ref="F25:G25"/>
    <mergeCell ref="A26:I26"/>
    <mergeCell ref="B32:B33"/>
    <mergeCell ref="C32:C33"/>
    <mergeCell ref="D32:D33"/>
    <mergeCell ref="A27:I27"/>
    <mergeCell ref="A29:J29"/>
    <mergeCell ref="A30:J30"/>
    <mergeCell ref="A31:J31"/>
    <mergeCell ref="A40:I40"/>
    <mergeCell ref="I32:I33"/>
    <mergeCell ref="J32:J33"/>
    <mergeCell ref="A34:J34"/>
    <mergeCell ref="A39:I39"/>
    <mergeCell ref="E32:E33"/>
    <mergeCell ref="F32:F33"/>
    <mergeCell ref="G32:G33"/>
    <mergeCell ref="H32:H33"/>
    <mergeCell ref="A32:A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F8" sqref="F8"/>
    </sheetView>
  </sheetViews>
  <sheetFormatPr defaultColWidth="9.140625" defaultRowHeight="12.75"/>
  <cols>
    <col min="3" max="3" width="43.421875" style="0" customWidth="1"/>
    <col min="7" max="7" width="9.28125" style="0" bestFit="1" customWidth="1"/>
    <col min="8" max="8" width="8.28125" style="0" bestFit="1" customWidth="1"/>
    <col min="9" max="9" width="15.8515625" style="0" bestFit="1" customWidth="1"/>
    <col min="12" max="12" width="70.140625" style="0" customWidth="1"/>
  </cols>
  <sheetData>
    <row r="3" spans="1:9" ht="18">
      <c r="A3" s="272" t="s">
        <v>165</v>
      </c>
      <c r="B3" s="273"/>
      <c r="C3" s="273"/>
      <c r="D3" s="273"/>
      <c r="E3" s="273"/>
      <c r="F3" s="273"/>
      <c r="G3" s="273"/>
      <c r="H3" s="273"/>
      <c r="I3" s="274"/>
    </row>
    <row r="4" spans="1:9" ht="18">
      <c r="A4" s="141" t="s">
        <v>166</v>
      </c>
      <c r="B4" s="142"/>
      <c r="C4" s="142"/>
      <c r="D4" s="142"/>
      <c r="E4" s="142"/>
      <c r="F4" s="142"/>
      <c r="G4" s="142"/>
      <c r="H4" s="142"/>
      <c r="I4" s="275"/>
    </row>
    <row r="5" spans="1:9" ht="15.75">
      <c r="A5" s="276"/>
      <c r="B5" s="277"/>
      <c r="C5" s="277"/>
      <c r="D5" s="277"/>
      <c r="E5" s="277"/>
      <c r="F5" s="277"/>
      <c r="G5" s="277"/>
      <c r="H5" s="277"/>
      <c r="I5" s="278"/>
    </row>
    <row r="6" spans="1:9" ht="72">
      <c r="A6" s="318" t="s">
        <v>150</v>
      </c>
      <c r="B6" s="319"/>
      <c r="C6" s="320"/>
      <c r="D6" s="28" t="s">
        <v>135</v>
      </c>
      <c r="E6" s="28" t="s">
        <v>132</v>
      </c>
      <c r="F6" s="28" t="s">
        <v>149</v>
      </c>
      <c r="G6" s="28" t="s">
        <v>137</v>
      </c>
      <c r="H6" s="46" t="s">
        <v>138</v>
      </c>
      <c r="I6" s="46" t="s">
        <v>139</v>
      </c>
    </row>
    <row r="7" spans="1:9" ht="19.5">
      <c r="A7" s="134" t="s">
        <v>151</v>
      </c>
      <c r="B7" s="271"/>
      <c r="C7" s="267"/>
      <c r="D7" s="48">
        <v>12</v>
      </c>
      <c r="E7" s="48"/>
      <c r="F7" s="44">
        <f>D7*(365-52-6)</f>
        <v>3684</v>
      </c>
      <c r="G7" s="116">
        <v>0</v>
      </c>
      <c r="H7" s="45">
        <v>0</v>
      </c>
      <c r="I7" s="45">
        <f>F7*G7</f>
        <v>0</v>
      </c>
    </row>
    <row r="8" spans="1:9" ht="20.25" thickBot="1">
      <c r="A8" s="313" t="s">
        <v>147</v>
      </c>
      <c r="B8" s="314"/>
      <c r="C8" s="315"/>
      <c r="D8" s="49"/>
      <c r="E8" s="49">
        <v>6</v>
      </c>
      <c r="F8" s="50">
        <f>E8*365</f>
        <v>2190</v>
      </c>
      <c r="G8" s="120">
        <v>0</v>
      </c>
      <c r="H8" s="51">
        <v>0</v>
      </c>
      <c r="I8" s="51">
        <f>F8*G8</f>
        <v>0</v>
      </c>
    </row>
    <row r="9" spans="1:9" ht="17.25" thickBot="1" thickTop="1">
      <c r="A9" s="316" t="s">
        <v>152</v>
      </c>
      <c r="B9" s="317"/>
      <c r="C9" s="317"/>
      <c r="D9" s="317"/>
      <c r="E9" s="317"/>
      <c r="F9" s="317"/>
      <c r="G9" s="317"/>
      <c r="H9" s="317"/>
      <c r="I9" s="68">
        <f>SUM(I7:I8)</f>
        <v>0</v>
      </c>
    </row>
    <row r="10" spans="1:9" ht="17.25" thickBot="1" thickTop="1">
      <c r="A10" s="214" t="s">
        <v>184</v>
      </c>
      <c r="B10" s="215"/>
      <c r="C10" s="215"/>
      <c r="D10" s="215"/>
      <c r="E10" s="215"/>
      <c r="F10" s="215"/>
      <c r="G10" s="215"/>
      <c r="H10" s="269"/>
      <c r="I10" s="68">
        <f>I9*5</f>
        <v>0</v>
      </c>
    </row>
    <row r="11" ht="13.5" thickTop="1"/>
    <row r="14" ht="27.75" customHeight="1"/>
    <row r="26" ht="21" customHeight="1"/>
  </sheetData>
  <mergeCells count="8">
    <mergeCell ref="A3:I3"/>
    <mergeCell ref="A4:I4"/>
    <mergeCell ref="A5:I5"/>
    <mergeCell ref="A6:C6"/>
    <mergeCell ref="A7:C7"/>
    <mergeCell ref="A8:C8"/>
    <mergeCell ref="A9:H9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15"/>
  <sheetViews>
    <sheetView workbookViewId="0" topLeftCell="A1">
      <selection activeCell="C9" sqref="C9:E9"/>
    </sheetView>
  </sheetViews>
  <sheetFormatPr defaultColWidth="9.140625" defaultRowHeight="12.75"/>
  <cols>
    <col min="2" max="2" width="59.00390625" style="0" customWidth="1"/>
    <col min="5" max="5" width="10.28125" style="0" customWidth="1"/>
  </cols>
  <sheetData>
    <row r="3" spans="2:5" ht="12.75">
      <c r="B3" s="324" t="s">
        <v>56</v>
      </c>
      <c r="C3" s="325"/>
      <c r="D3" s="326"/>
      <c r="E3" s="326"/>
    </row>
    <row r="4" spans="2:5" ht="13.5" thickBot="1">
      <c r="B4" s="324"/>
      <c r="C4" s="325"/>
      <c r="D4" s="326"/>
      <c r="E4" s="326"/>
    </row>
    <row r="5" spans="2:5" ht="37.5" thickBot="1" thickTop="1">
      <c r="B5" s="7" t="s">
        <v>57</v>
      </c>
      <c r="C5" s="321">
        <f>'scheda parte 1 '!O74</f>
        <v>0</v>
      </c>
      <c r="D5" s="322"/>
      <c r="E5" s="323"/>
    </row>
    <row r="6" spans="2:5" ht="37.5" thickBot="1" thickTop="1">
      <c r="B6" s="7" t="s">
        <v>58</v>
      </c>
      <c r="C6" s="321">
        <f>'scheda parte 2'!J23</f>
        <v>0</v>
      </c>
      <c r="D6" s="322"/>
      <c r="E6" s="323"/>
    </row>
    <row r="7" spans="2:5" ht="19.5" thickBot="1" thickTop="1">
      <c r="B7" s="7" t="s">
        <v>59</v>
      </c>
      <c r="C7" s="321">
        <f>'scheda parte 3'!I27</f>
        <v>0</v>
      </c>
      <c r="D7" s="322"/>
      <c r="E7" s="323"/>
    </row>
    <row r="8" spans="2:5" ht="19.5" thickBot="1" thickTop="1">
      <c r="B8" s="7" t="s">
        <v>60</v>
      </c>
      <c r="C8" s="321">
        <f>'scheda parte 4 e 5'!J27</f>
        <v>0</v>
      </c>
      <c r="D8" s="322"/>
      <c r="E8" s="323"/>
    </row>
    <row r="9" spans="2:5" ht="37.5" thickBot="1" thickTop="1">
      <c r="B9" s="7" t="s">
        <v>78</v>
      </c>
      <c r="C9" s="321">
        <f>'scheda parte 4 e 5'!J40</f>
        <v>0</v>
      </c>
      <c r="D9" s="322"/>
      <c r="E9" s="323"/>
    </row>
    <row r="10" spans="2:5" ht="19.5" thickBot="1" thickTop="1">
      <c r="B10" s="7" t="s">
        <v>77</v>
      </c>
      <c r="C10" s="321">
        <f>'scheda parte 6 '!I10</f>
        <v>0</v>
      </c>
      <c r="D10" s="322"/>
      <c r="E10" s="323"/>
    </row>
    <row r="11" spans="2:5" ht="19.5" thickBot="1" thickTop="1">
      <c r="B11" s="8" t="s">
        <v>61</v>
      </c>
      <c r="C11" s="321">
        <f>SUM(C5:E10)</f>
        <v>0</v>
      </c>
      <c r="D11" s="322"/>
      <c r="E11" s="323"/>
    </row>
    <row r="12" spans="2:5" ht="19.5" thickBot="1" thickTop="1">
      <c r="B12" s="86" t="s">
        <v>62</v>
      </c>
      <c r="C12" s="321">
        <v>122115</v>
      </c>
      <c r="D12" s="322"/>
      <c r="E12" s="323"/>
    </row>
    <row r="13" spans="2:5" ht="19.5" thickBot="1" thickTop="1">
      <c r="B13" s="9" t="s">
        <v>229</v>
      </c>
      <c r="C13" s="321">
        <f>SUM(C11:E12)</f>
        <v>122115</v>
      </c>
      <c r="D13" s="322"/>
      <c r="E13" s="323"/>
    </row>
    <row r="14" spans="2:5" ht="27.75" customHeight="1" thickTop="1">
      <c r="B14" s="327" t="s">
        <v>63</v>
      </c>
      <c r="C14" s="328"/>
      <c r="D14" s="329"/>
      <c r="E14" s="330"/>
    </row>
    <row r="15" spans="2:5" ht="35.25" customHeight="1" thickBot="1">
      <c r="B15" s="331"/>
      <c r="C15" s="332"/>
      <c r="D15" s="333"/>
      <c r="E15" s="334"/>
    </row>
    <row r="16" ht="13.5" thickTop="1"/>
  </sheetData>
  <mergeCells count="11">
    <mergeCell ref="C11:E11"/>
    <mergeCell ref="C12:E12"/>
    <mergeCell ref="C13:E13"/>
    <mergeCell ref="B14:E15"/>
    <mergeCell ref="C8:E8"/>
    <mergeCell ref="C9:E9"/>
    <mergeCell ref="C10:E10"/>
    <mergeCell ref="B3:E4"/>
    <mergeCell ref="C5:E5"/>
    <mergeCell ref="C6:E6"/>
    <mergeCell ref="C7:E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C10" sqref="C10"/>
    </sheetView>
  </sheetViews>
  <sheetFormatPr defaultColWidth="9.140625" defaultRowHeight="12.75"/>
  <cols>
    <col min="2" max="2" width="29.00390625" style="0" customWidth="1"/>
    <col min="6" max="6" width="7.8515625" style="0" customWidth="1"/>
    <col min="7" max="7" width="11.7109375" style="0" customWidth="1"/>
  </cols>
  <sheetData>
    <row r="2" spans="2:7" ht="15">
      <c r="B2" s="335" t="s">
        <v>187</v>
      </c>
      <c r="C2" s="336"/>
      <c r="D2" s="336"/>
      <c r="E2" s="336"/>
      <c r="F2" s="336"/>
      <c r="G2" s="337"/>
    </row>
    <row r="3" spans="2:7" ht="30">
      <c r="B3" s="125" t="s">
        <v>188</v>
      </c>
      <c r="C3" s="126" t="s">
        <v>189</v>
      </c>
      <c r="D3" s="126" t="s">
        <v>190</v>
      </c>
      <c r="E3" s="126" t="s">
        <v>191</v>
      </c>
      <c r="F3" s="126" t="s">
        <v>192</v>
      </c>
      <c r="G3" s="127" t="s">
        <v>211</v>
      </c>
    </row>
    <row r="4" spans="2:7" ht="15.75">
      <c r="B4" s="121" t="s">
        <v>193</v>
      </c>
      <c r="C4" s="122" t="s">
        <v>194</v>
      </c>
      <c r="D4" s="122" t="s">
        <v>195</v>
      </c>
      <c r="E4" s="122" t="s">
        <v>195</v>
      </c>
      <c r="F4" s="122" t="s">
        <v>194</v>
      </c>
      <c r="G4" s="124">
        <v>0</v>
      </c>
    </row>
    <row r="5" spans="2:7" ht="15.75">
      <c r="B5" s="121" t="s">
        <v>196</v>
      </c>
      <c r="C5" s="122" t="s">
        <v>194</v>
      </c>
      <c r="D5" s="122" t="s">
        <v>195</v>
      </c>
      <c r="E5" s="122" t="s">
        <v>195</v>
      </c>
      <c r="F5" s="122" t="s">
        <v>194</v>
      </c>
      <c r="G5" s="124">
        <v>0</v>
      </c>
    </row>
    <row r="6" spans="2:7" ht="15.75">
      <c r="B6" s="121" t="s">
        <v>197</v>
      </c>
      <c r="C6" s="122" t="s">
        <v>194</v>
      </c>
      <c r="D6" s="122" t="s">
        <v>195</v>
      </c>
      <c r="E6" s="122" t="s">
        <v>195</v>
      </c>
      <c r="F6" s="122" t="s">
        <v>194</v>
      </c>
      <c r="G6" s="124">
        <v>0</v>
      </c>
    </row>
    <row r="7" spans="2:7" ht="15.75">
      <c r="B7" s="121" t="s">
        <v>198</v>
      </c>
      <c r="C7" s="122" t="s">
        <v>194</v>
      </c>
      <c r="D7" s="122" t="s">
        <v>194</v>
      </c>
      <c r="E7" s="122" t="s">
        <v>194</v>
      </c>
      <c r="F7" s="122" t="s">
        <v>194</v>
      </c>
      <c r="G7" s="124">
        <v>0</v>
      </c>
    </row>
    <row r="8" spans="2:7" ht="15.75">
      <c r="B8" s="121" t="s">
        <v>199</v>
      </c>
      <c r="C8" s="122" t="s">
        <v>194</v>
      </c>
      <c r="D8" s="122" t="s">
        <v>195</v>
      </c>
      <c r="E8" s="122" t="s">
        <v>195</v>
      </c>
      <c r="F8" s="122" t="s">
        <v>195</v>
      </c>
      <c r="G8" s="124">
        <v>0</v>
      </c>
    </row>
    <row r="9" spans="2:7" ht="15.75">
      <c r="B9" s="121" t="s">
        <v>200</v>
      </c>
      <c r="C9" s="122" t="s">
        <v>194</v>
      </c>
      <c r="D9" s="122" t="s">
        <v>195</v>
      </c>
      <c r="E9" s="122" t="s">
        <v>195</v>
      </c>
      <c r="F9" s="122" t="s">
        <v>194</v>
      </c>
      <c r="G9" s="124">
        <v>0</v>
      </c>
    </row>
    <row r="10" spans="2:7" ht="15.75">
      <c r="B10" s="121" t="s">
        <v>201</v>
      </c>
      <c r="C10" s="122" t="s">
        <v>194</v>
      </c>
      <c r="D10" s="122" t="s">
        <v>194</v>
      </c>
      <c r="E10" s="122" t="s">
        <v>194</v>
      </c>
      <c r="F10" s="122" t="s">
        <v>194</v>
      </c>
      <c r="G10" s="124">
        <v>0</v>
      </c>
    </row>
    <row r="11" spans="2:7" ht="15.75">
      <c r="B11" s="121" t="s">
        <v>202</v>
      </c>
      <c r="C11" s="122" t="s">
        <v>194</v>
      </c>
      <c r="D11" s="122" t="s">
        <v>195</v>
      </c>
      <c r="E11" s="122" t="s">
        <v>195</v>
      </c>
      <c r="F11" s="122" t="s">
        <v>195</v>
      </c>
      <c r="G11" s="124">
        <v>0</v>
      </c>
    </row>
    <row r="12" spans="2:7" ht="15.75">
      <c r="B12" s="121" t="s">
        <v>203</v>
      </c>
      <c r="C12" s="122" t="s">
        <v>194</v>
      </c>
      <c r="D12" s="122" t="s">
        <v>194</v>
      </c>
      <c r="E12" s="122" t="s">
        <v>194</v>
      </c>
      <c r="F12" s="122" t="s">
        <v>194</v>
      </c>
      <c r="G12" s="124">
        <v>0</v>
      </c>
    </row>
    <row r="13" spans="2:7" ht="15.75">
      <c r="B13" s="121" t="s">
        <v>204</v>
      </c>
      <c r="C13" s="122" t="s">
        <v>194</v>
      </c>
      <c r="D13" s="122" t="s">
        <v>195</v>
      </c>
      <c r="E13" s="122" t="s">
        <v>195</v>
      </c>
      <c r="F13" s="122" t="s">
        <v>195</v>
      </c>
      <c r="G13" s="124">
        <v>0</v>
      </c>
    </row>
    <row r="14" spans="2:7" ht="15.75">
      <c r="B14" s="121" t="s">
        <v>205</v>
      </c>
      <c r="C14" s="122" t="s">
        <v>194</v>
      </c>
      <c r="D14" s="122" t="s">
        <v>195</v>
      </c>
      <c r="E14" s="122" t="s">
        <v>195</v>
      </c>
      <c r="F14" s="122" t="s">
        <v>195</v>
      </c>
      <c r="G14" s="124">
        <v>0</v>
      </c>
    </row>
    <row r="15" spans="2:7" ht="15.75">
      <c r="B15" s="121" t="s">
        <v>206</v>
      </c>
      <c r="C15" s="122" t="s">
        <v>194</v>
      </c>
      <c r="D15" s="122" t="s">
        <v>195</v>
      </c>
      <c r="E15" s="122" t="s">
        <v>195</v>
      </c>
      <c r="F15" s="122" t="s">
        <v>195</v>
      </c>
      <c r="G15" s="124">
        <v>0</v>
      </c>
    </row>
    <row r="16" spans="2:7" ht="15.75">
      <c r="B16" s="121" t="s">
        <v>207</v>
      </c>
      <c r="C16" s="122" t="s">
        <v>194</v>
      </c>
      <c r="D16" s="122" t="s">
        <v>195</v>
      </c>
      <c r="E16" s="122" t="s">
        <v>195</v>
      </c>
      <c r="F16" s="122" t="s">
        <v>195</v>
      </c>
      <c r="G16" s="124">
        <v>0</v>
      </c>
    </row>
    <row r="17" spans="2:7" ht="15.75">
      <c r="B17" s="121" t="s">
        <v>208</v>
      </c>
      <c r="C17" s="122" t="s">
        <v>194</v>
      </c>
      <c r="D17" s="122" t="s">
        <v>195</v>
      </c>
      <c r="E17" s="122" t="s">
        <v>195</v>
      </c>
      <c r="F17" s="122" t="s">
        <v>195</v>
      </c>
      <c r="G17" s="124">
        <v>0</v>
      </c>
    </row>
    <row r="18" spans="2:7" ht="15.75">
      <c r="B18" s="121" t="s">
        <v>209</v>
      </c>
      <c r="C18" s="122" t="s">
        <v>194</v>
      </c>
      <c r="D18" s="122" t="s">
        <v>195</v>
      </c>
      <c r="E18" s="122" t="s">
        <v>195</v>
      </c>
      <c r="F18" s="122" t="s">
        <v>195</v>
      </c>
      <c r="G18" s="124">
        <v>0</v>
      </c>
    </row>
    <row r="19" spans="2:7" ht="15.75">
      <c r="B19" s="121" t="s">
        <v>210</v>
      </c>
      <c r="C19" s="122" t="s">
        <v>194</v>
      </c>
      <c r="D19" s="122" t="s">
        <v>195</v>
      </c>
      <c r="E19" s="122" t="s">
        <v>195</v>
      </c>
      <c r="F19" s="122" t="s">
        <v>195</v>
      </c>
      <c r="G19" s="124">
        <v>0</v>
      </c>
    </row>
  </sheetData>
  <mergeCells count="1">
    <mergeCell ref="B2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E14" sqref="E14"/>
    </sheetView>
  </sheetViews>
  <sheetFormatPr defaultColWidth="9.140625" defaultRowHeight="12.75"/>
  <cols>
    <col min="2" max="2" width="47.421875" style="0" customWidth="1"/>
    <col min="3" max="3" width="18.140625" style="0" customWidth="1"/>
    <col min="4" max="4" width="9.421875" style="0" customWidth="1"/>
    <col min="6" max="6" width="10.7109375" style="0" customWidth="1"/>
  </cols>
  <sheetData>
    <row r="2" spans="2:6" ht="19.5">
      <c r="B2" s="348" t="s">
        <v>212</v>
      </c>
      <c r="C2" s="348"/>
      <c r="D2" s="348"/>
      <c r="E2" s="348"/>
      <c r="F2" s="349"/>
    </row>
    <row r="3" spans="2:6" ht="19.5">
      <c r="B3" s="128" t="s">
        <v>213</v>
      </c>
      <c r="C3" s="348" t="s">
        <v>214</v>
      </c>
      <c r="D3" s="350"/>
      <c r="E3" s="351" t="s">
        <v>137</v>
      </c>
      <c r="F3" s="352"/>
    </row>
    <row r="4" spans="2:6" ht="19.5">
      <c r="B4" s="129" t="s">
        <v>215</v>
      </c>
      <c r="C4" s="338"/>
      <c r="D4" s="339"/>
      <c r="E4" s="340">
        <v>0</v>
      </c>
      <c r="F4" s="341"/>
    </row>
    <row r="5" spans="2:6" ht="39">
      <c r="B5" s="129" t="s">
        <v>216</v>
      </c>
      <c r="C5" s="340">
        <v>0</v>
      </c>
      <c r="D5" s="341"/>
      <c r="E5" s="344">
        <f>SUM(C5:D6)</f>
        <v>0</v>
      </c>
      <c r="F5" s="345"/>
    </row>
    <row r="6" spans="2:6" ht="39">
      <c r="B6" s="129" t="s">
        <v>217</v>
      </c>
      <c r="C6" s="340">
        <v>0</v>
      </c>
      <c r="D6" s="341"/>
      <c r="E6" s="346"/>
      <c r="F6" s="347"/>
    </row>
    <row r="7" spans="2:6" ht="39">
      <c r="B7" s="129" t="s">
        <v>218</v>
      </c>
      <c r="C7" s="342">
        <v>0</v>
      </c>
      <c r="D7" s="343"/>
      <c r="E7" s="344">
        <f>SUM(C7:D8)</f>
        <v>0</v>
      </c>
      <c r="F7" s="345"/>
    </row>
    <row r="8" spans="2:6" ht="39">
      <c r="B8" s="129" t="s">
        <v>219</v>
      </c>
      <c r="C8" s="342">
        <v>0</v>
      </c>
      <c r="D8" s="343"/>
      <c r="E8" s="346"/>
      <c r="F8" s="347"/>
    </row>
    <row r="9" spans="2:6" ht="39">
      <c r="B9" s="129" t="s">
        <v>220</v>
      </c>
      <c r="C9" s="338"/>
      <c r="D9" s="339"/>
      <c r="E9" s="340">
        <v>0</v>
      </c>
      <c r="F9" s="341"/>
    </row>
  </sheetData>
  <mergeCells count="13">
    <mergeCell ref="B2:F2"/>
    <mergeCell ref="C3:D3"/>
    <mergeCell ref="C5:D5"/>
    <mergeCell ref="E5:F6"/>
    <mergeCell ref="C6:D6"/>
    <mergeCell ref="E3:F3"/>
    <mergeCell ref="C4:D4"/>
    <mergeCell ref="E4:F4"/>
    <mergeCell ref="C9:D9"/>
    <mergeCell ref="E9:F9"/>
    <mergeCell ref="C7:D7"/>
    <mergeCell ref="E7:F8"/>
    <mergeCell ref="C8:D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D7"/>
  <sheetViews>
    <sheetView workbookViewId="0" topLeftCell="A1">
      <selection activeCell="B14" sqref="B14"/>
    </sheetView>
  </sheetViews>
  <sheetFormatPr defaultColWidth="9.140625" defaultRowHeight="12.75"/>
  <cols>
    <col min="2" max="2" width="48.421875" style="0" customWidth="1"/>
    <col min="3" max="3" width="19.140625" style="0" customWidth="1"/>
    <col min="4" max="4" width="45.8515625" style="0" customWidth="1"/>
  </cols>
  <sheetData>
    <row r="2" spans="2:4" ht="19.5">
      <c r="B2" s="348" t="s">
        <v>221</v>
      </c>
      <c r="C2" s="348"/>
      <c r="D2" s="349"/>
    </row>
    <row r="3" spans="2:4" ht="58.5">
      <c r="B3" s="131" t="s">
        <v>222</v>
      </c>
      <c r="C3" s="131" t="s">
        <v>223</v>
      </c>
      <c r="D3" s="132" t="s">
        <v>228</v>
      </c>
    </row>
    <row r="4" spans="2:4" ht="63">
      <c r="B4" s="121" t="s">
        <v>224</v>
      </c>
      <c r="C4" s="130">
        <v>0</v>
      </c>
      <c r="D4" s="133"/>
    </row>
    <row r="5" spans="2:4" ht="63">
      <c r="B5" s="121" t="s">
        <v>225</v>
      </c>
      <c r="C5" s="130">
        <v>0</v>
      </c>
      <c r="D5" s="123"/>
    </row>
    <row r="6" spans="2:4" ht="63">
      <c r="B6" s="121" t="s">
        <v>226</v>
      </c>
      <c r="C6" s="130">
        <v>0</v>
      </c>
      <c r="D6" s="123"/>
    </row>
    <row r="7" spans="2:4" ht="47.25">
      <c r="B7" s="121" t="s">
        <v>227</v>
      </c>
      <c r="C7" s="130">
        <v>0</v>
      </c>
      <c r="D7" s="123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 VENIER</dc:creator>
  <cp:keywords/>
  <dc:description/>
  <cp:lastModifiedBy>DOMENICO VENIER</cp:lastModifiedBy>
  <cp:lastPrinted>2014-03-18T14:58:02Z</cp:lastPrinted>
  <dcterms:created xsi:type="dcterms:W3CDTF">2013-11-11T09:43:18Z</dcterms:created>
  <dcterms:modified xsi:type="dcterms:W3CDTF">2014-05-20T09:47:17Z</dcterms:modified>
  <cp:category/>
  <cp:version/>
  <cp:contentType/>
  <cp:contentStatus/>
</cp:coreProperties>
</file>